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semester 7\skripsi\proposal\skripsi\"/>
    </mc:Choice>
  </mc:AlternateContent>
  <xr:revisionPtr revIDLastSave="0" documentId="13_ncr:1_{D132268C-154E-48A6-A0CE-2BC80FE3CA5A}" xr6:coauthVersionLast="47" xr6:coauthVersionMax="47" xr10:uidLastSave="{00000000-0000-0000-0000-000000000000}"/>
  <bookViews>
    <workbookView xWindow="-120" yWindow="-120" windowWidth="20730" windowHeight="11160" activeTab="1" xr2:uid="{CE9EC0D4-E653-4316-B0D1-E480961C3259}"/>
  </bookViews>
  <sheets>
    <sheet name="Permintaan Produk (2)" sheetId="2" r:id="rId1"/>
    <sheet name="ss 3 in 1" sheetId="1" r:id="rId2"/>
    <sheet name="fi 1,5 gb" sheetId="4" r:id="rId3"/>
    <sheet name="fi 2,5 gb (2)" sheetId="7" r:id="rId4"/>
    <sheet name="fi 5,5 gb" sheetId="6" r:id="rId5"/>
    <sheet name="fi 3 gb" sheetId="8" r:id="rId6"/>
    <sheet name="fi 9 gb" sheetId="9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8" l="1"/>
  <c r="N16" i="9"/>
  <c r="O16" i="9" s="1"/>
  <c r="N15" i="9"/>
  <c r="O15" i="9" s="1"/>
  <c r="N14" i="9"/>
  <c r="O14" i="9" s="1"/>
  <c r="N13" i="9"/>
  <c r="O13" i="9" s="1"/>
  <c r="N12" i="9"/>
  <c r="O12" i="9" s="1"/>
  <c r="N11" i="9"/>
  <c r="O11" i="9" s="1"/>
  <c r="N10" i="9"/>
  <c r="O10" i="9" s="1"/>
  <c r="N9" i="9"/>
  <c r="O9" i="9" s="1"/>
  <c r="N8" i="9"/>
  <c r="O8" i="9" s="1"/>
  <c r="N7" i="9"/>
  <c r="O7" i="9" s="1"/>
  <c r="N6" i="9"/>
  <c r="O6" i="9" s="1"/>
  <c r="N5" i="9"/>
  <c r="O5" i="9" s="1"/>
  <c r="O17" i="9" s="1"/>
  <c r="P5" i="9" s="1"/>
  <c r="Q5" i="9" s="1"/>
  <c r="N16" i="8"/>
  <c r="O16" i="8" s="1"/>
  <c r="N15" i="8"/>
  <c r="O15" i="8" s="1"/>
  <c r="N14" i="8"/>
  <c r="O14" i="8" s="1"/>
  <c r="N13" i="8"/>
  <c r="O13" i="8" s="1"/>
  <c r="N12" i="8"/>
  <c r="O12" i="8" s="1"/>
  <c r="N11" i="8"/>
  <c r="O11" i="8" s="1"/>
  <c r="N10" i="8"/>
  <c r="O10" i="8" s="1"/>
  <c r="N9" i="8"/>
  <c r="O9" i="8" s="1"/>
  <c r="N8" i="8"/>
  <c r="O8" i="8" s="1"/>
  <c r="N7" i="8"/>
  <c r="O7" i="8" s="1"/>
  <c r="N6" i="8"/>
  <c r="O6" i="8" s="1"/>
  <c r="N5" i="8"/>
  <c r="O5" i="8" s="1"/>
  <c r="N16" i="6"/>
  <c r="O16" i="6" s="1"/>
  <c r="N15" i="6"/>
  <c r="O15" i="6" s="1"/>
  <c r="N14" i="6"/>
  <c r="O14" i="6" s="1"/>
  <c r="N13" i="6"/>
  <c r="O13" i="6" s="1"/>
  <c r="N12" i="6"/>
  <c r="O12" i="6" s="1"/>
  <c r="N11" i="6"/>
  <c r="O11" i="6" s="1"/>
  <c r="N10" i="6"/>
  <c r="O10" i="6" s="1"/>
  <c r="N9" i="6"/>
  <c r="O9" i="6" s="1"/>
  <c r="N8" i="6"/>
  <c r="O8" i="6" s="1"/>
  <c r="N7" i="6"/>
  <c r="O7" i="6" s="1"/>
  <c r="N6" i="6"/>
  <c r="O6" i="6" s="1"/>
  <c r="N5" i="6"/>
  <c r="O5" i="6" s="1"/>
  <c r="N16" i="7"/>
  <c r="O16" i="7" s="1"/>
  <c r="N15" i="7"/>
  <c r="O15" i="7" s="1"/>
  <c r="N14" i="7"/>
  <c r="O14" i="7" s="1"/>
  <c r="N13" i="7"/>
  <c r="O13" i="7" s="1"/>
  <c r="N12" i="7"/>
  <c r="O12" i="7" s="1"/>
  <c r="N11" i="7"/>
  <c r="O11" i="7" s="1"/>
  <c r="N10" i="7"/>
  <c r="O10" i="7" s="1"/>
  <c r="N9" i="7"/>
  <c r="O9" i="7" s="1"/>
  <c r="N8" i="7"/>
  <c r="O8" i="7" s="1"/>
  <c r="N7" i="7"/>
  <c r="O7" i="7" s="1"/>
  <c r="N6" i="7"/>
  <c r="O6" i="7" s="1"/>
  <c r="N5" i="7"/>
  <c r="O5" i="7" s="1"/>
  <c r="O17" i="7" s="1"/>
  <c r="P5" i="7" s="1"/>
  <c r="Q5" i="7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P17" i="4" s="1"/>
  <c r="Q5" i="4" s="1"/>
  <c r="R5" i="4" s="1"/>
  <c r="G5" i="1"/>
  <c r="H5" i="1" s="1"/>
  <c r="P16" i="1"/>
  <c r="Q16" i="1" s="1"/>
  <c r="P15" i="1"/>
  <c r="Q15" i="1" s="1"/>
  <c r="P14" i="1"/>
  <c r="Q14" i="1" s="1"/>
  <c r="P13" i="1"/>
  <c r="Q13" i="1" s="1"/>
  <c r="P12" i="1"/>
  <c r="Q12" i="1" s="1"/>
  <c r="P11" i="1"/>
  <c r="Q11" i="1" s="1"/>
  <c r="P10" i="1"/>
  <c r="Q10" i="1" s="1"/>
  <c r="P9" i="1"/>
  <c r="Q9" i="1" s="1"/>
  <c r="P8" i="1"/>
  <c r="Q8" i="1" s="1"/>
  <c r="P7" i="1"/>
  <c r="Q7" i="1" s="1"/>
  <c r="P6" i="1"/>
  <c r="Q6" i="1" s="1"/>
  <c r="P5" i="1"/>
  <c r="Q5" i="1" s="1"/>
  <c r="G5" i="9"/>
  <c r="E16" i="9"/>
  <c r="F16" i="9" s="1"/>
  <c r="E15" i="9"/>
  <c r="F15" i="9" s="1"/>
  <c r="E14" i="9"/>
  <c r="F14" i="9" s="1"/>
  <c r="E13" i="9"/>
  <c r="F13" i="9" s="1"/>
  <c r="E12" i="9"/>
  <c r="F12" i="9" s="1"/>
  <c r="E11" i="9"/>
  <c r="F11" i="9" s="1"/>
  <c r="E10" i="9"/>
  <c r="F10" i="9" s="1"/>
  <c r="E9" i="9"/>
  <c r="F9" i="9" s="1"/>
  <c r="E8" i="9"/>
  <c r="F8" i="9" s="1"/>
  <c r="E7" i="9"/>
  <c r="F7" i="9" s="1"/>
  <c r="F6" i="9"/>
  <c r="E6" i="9"/>
  <c r="E5" i="9"/>
  <c r="F5" i="9" s="1"/>
  <c r="E16" i="8"/>
  <c r="F16" i="8" s="1"/>
  <c r="E15" i="8"/>
  <c r="F15" i="8" s="1"/>
  <c r="E14" i="8"/>
  <c r="F14" i="8" s="1"/>
  <c r="J13" i="8"/>
  <c r="E13" i="8"/>
  <c r="F13" i="8" s="1"/>
  <c r="J12" i="8"/>
  <c r="E12" i="8"/>
  <c r="F12" i="8" s="1"/>
  <c r="E11" i="8"/>
  <c r="F11" i="8" s="1"/>
  <c r="E10" i="8"/>
  <c r="F10" i="8" s="1"/>
  <c r="E9" i="8"/>
  <c r="F9" i="8" s="1"/>
  <c r="E8" i="8"/>
  <c r="F8" i="8" s="1"/>
  <c r="E7" i="8"/>
  <c r="F7" i="8" s="1"/>
  <c r="E6" i="8"/>
  <c r="F6" i="8" s="1"/>
  <c r="E5" i="8"/>
  <c r="F5" i="8" s="1"/>
  <c r="E5" i="6"/>
  <c r="F5" i="6"/>
  <c r="E6" i="6"/>
  <c r="F6" i="6"/>
  <c r="E7" i="6"/>
  <c r="F7" i="6" s="1"/>
  <c r="E8" i="6"/>
  <c r="F8" i="6"/>
  <c r="E9" i="6"/>
  <c r="F9" i="6"/>
  <c r="E10" i="6"/>
  <c r="F10" i="6"/>
  <c r="E11" i="6"/>
  <c r="F11" i="6"/>
  <c r="E12" i="6"/>
  <c r="F12" i="6"/>
  <c r="J12" i="6"/>
  <c r="E13" i="6"/>
  <c r="F13" i="6" s="1"/>
  <c r="J13" i="6"/>
  <c r="E14" i="6"/>
  <c r="F14" i="6"/>
  <c r="E15" i="6"/>
  <c r="F15" i="6" s="1"/>
  <c r="E16" i="6"/>
  <c r="F16" i="6"/>
  <c r="E16" i="7"/>
  <c r="F16" i="7" s="1"/>
  <c r="F15" i="7"/>
  <c r="E15" i="7"/>
  <c r="E14" i="7"/>
  <c r="F14" i="7" s="1"/>
  <c r="J13" i="7"/>
  <c r="F13" i="7"/>
  <c r="E13" i="7"/>
  <c r="J12" i="7"/>
  <c r="F12" i="7"/>
  <c r="E12" i="7"/>
  <c r="E11" i="7"/>
  <c r="F11" i="7" s="1"/>
  <c r="F10" i="7"/>
  <c r="E10" i="7"/>
  <c r="E9" i="7"/>
  <c r="F9" i="7" s="1"/>
  <c r="F8" i="7"/>
  <c r="E8" i="7"/>
  <c r="E7" i="7"/>
  <c r="F7" i="7" s="1"/>
  <c r="F6" i="7"/>
  <c r="E6" i="7"/>
  <c r="F5" i="7"/>
  <c r="F17" i="7" s="1"/>
  <c r="G5" i="7" s="1"/>
  <c r="H5" i="7" s="1"/>
  <c r="E5" i="7"/>
  <c r="H5" i="4"/>
  <c r="O17" i="8" l="1"/>
  <c r="Q5" i="8" s="1"/>
  <c r="O17" i="6"/>
  <c r="Q17" i="1"/>
  <c r="R5" i="1" s="1"/>
  <c r="S5" i="1" s="1"/>
  <c r="F17" i="9"/>
  <c r="H5" i="9" s="1"/>
  <c r="F17" i="8"/>
  <c r="G5" i="8" s="1"/>
  <c r="H5" i="8" s="1"/>
  <c r="F17" i="6"/>
  <c r="G5" i="6" s="1"/>
  <c r="H5" i="6" s="1"/>
  <c r="E16" i="4" l="1"/>
  <c r="F16" i="4" s="1"/>
  <c r="E15" i="4"/>
  <c r="F15" i="4" s="1"/>
  <c r="F14" i="4"/>
  <c r="E14" i="4"/>
  <c r="J13" i="4"/>
  <c r="E13" i="4"/>
  <c r="F13" i="4" s="1"/>
  <c r="J12" i="4"/>
  <c r="E12" i="4"/>
  <c r="F12" i="4" s="1"/>
  <c r="E11" i="4"/>
  <c r="F11" i="4" s="1"/>
  <c r="E10" i="4"/>
  <c r="F10" i="4" s="1"/>
  <c r="E9" i="4"/>
  <c r="F9" i="4" s="1"/>
  <c r="E8" i="4"/>
  <c r="F8" i="4" s="1"/>
  <c r="E7" i="4"/>
  <c r="F7" i="4" s="1"/>
  <c r="E6" i="4"/>
  <c r="F6" i="4" s="1"/>
  <c r="E5" i="4"/>
  <c r="F5" i="4" s="1"/>
  <c r="J13" i="1"/>
  <c r="J12" i="1"/>
  <c r="F17" i="1"/>
  <c r="F6" i="1"/>
  <c r="F7" i="1"/>
  <c r="F8" i="1"/>
  <c r="F9" i="1"/>
  <c r="F10" i="1"/>
  <c r="F11" i="1"/>
  <c r="F12" i="1"/>
  <c r="F13" i="1"/>
  <c r="F14" i="1"/>
  <c r="F15" i="1"/>
  <c r="F16" i="1"/>
  <c r="F5" i="1"/>
  <c r="E6" i="1"/>
  <c r="E7" i="1"/>
  <c r="E8" i="1"/>
  <c r="E9" i="1"/>
  <c r="E10" i="1"/>
  <c r="E11" i="1"/>
  <c r="E12" i="1"/>
  <c r="E13" i="1"/>
  <c r="E14" i="1"/>
  <c r="E15" i="1"/>
  <c r="E16" i="1"/>
  <c r="E5" i="1"/>
  <c r="S29" i="2"/>
  <c r="H31" i="2"/>
  <c r="U18" i="2"/>
  <c r="S18" i="2"/>
  <c r="R25" i="2" s="1"/>
  <c r="S25" i="2" s="1"/>
  <c r="S17" i="2"/>
  <c r="U17" i="2" s="1"/>
  <c r="U16" i="2"/>
  <c r="S16" i="2"/>
  <c r="R23" i="2" s="1"/>
  <c r="S23" i="2" s="1"/>
  <c r="S15" i="2"/>
  <c r="U15" i="2" s="1"/>
  <c r="U14" i="2"/>
  <c r="S14" i="2"/>
  <c r="R21" i="2" s="1"/>
  <c r="S21" i="2" s="1"/>
  <c r="S13" i="2"/>
  <c r="U13" i="2" s="1"/>
  <c r="F17" i="4" l="1"/>
  <c r="G5" i="4" s="1"/>
  <c r="R20" i="2"/>
  <c r="S20" i="2" s="1"/>
  <c r="R22" i="2"/>
  <c r="S22" i="2" s="1"/>
  <c r="R24" i="2"/>
  <c r="S24" i="2" s="1"/>
  <c r="S26" i="2" l="1"/>
  <c r="S27" i="2" s="1"/>
  <c r="S28" i="2" s="1"/>
</calcChain>
</file>

<file path=xl/sharedStrings.xml><?xml version="1.0" encoding="utf-8"?>
<sst xmlns="http://schemas.openxmlformats.org/spreadsheetml/2006/main" count="300" uniqueCount="48">
  <si>
    <t>Produk Jenis Voucher</t>
  </si>
  <si>
    <t>Voucher 3 in 1</t>
  </si>
  <si>
    <t>FI 1.5 GB</t>
  </si>
  <si>
    <t>FI 2.5 GB</t>
  </si>
  <si>
    <t>FI 5.5 GB</t>
  </si>
  <si>
    <t>FI  3 GB</t>
  </si>
  <si>
    <t>FI 9 GB</t>
  </si>
  <si>
    <t>FI 1 GB</t>
  </si>
  <si>
    <t>Hari Kerja</t>
  </si>
  <si>
    <t>Jenis Produk</t>
  </si>
  <si>
    <t>Permintaan Outlet Pada Produk Voucher Tahun 2021</t>
  </si>
  <si>
    <t xml:space="preserve">Nama Produk </t>
  </si>
  <si>
    <t>Raaa-Rata Penjualan</t>
  </si>
  <si>
    <t>Rata-Rata Kebutuhan</t>
  </si>
  <si>
    <t>Lead Time</t>
  </si>
  <si>
    <t>Safety Srock</t>
  </si>
  <si>
    <t>Jan</t>
  </si>
  <si>
    <t>Feb</t>
  </si>
  <si>
    <t xml:space="preserve">Mar </t>
  </si>
  <si>
    <t>Apr</t>
  </si>
  <si>
    <t>Mei</t>
  </si>
  <si>
    <t>Jun</t>
  </si>
  <si>
    <t>Jul</t>
  </si>
  <si>
    <t>Ags</t>
  </si>
  <si>
    <t>Sep</t>
  </si>
  <si>
    <t>Okt</t>
  </si>
  <si>
    <t>Nov</t>
  </si>
  <si>
    <t>Des</t>
  </si>
  <si>
    <t>FI 1,5 GB</t>
  </si>
  <si>
    <t>FI 2,5 GB</t>
  </si>
  <si>
    <t>FI 5,5 GB</t>
  </si>
  <si>
    <t>FI 3 GB</t>
  </si>
  <si>
    <t>Permintaan Outlet Pada Produk Voucher Tahun 2022</t>
  </si>
  <si>
    <t xml:space="preserve"> </t>
  </si>
  <si>
    <t>(*arsip PT. KENCANA INTERNUSA INDONESIA</t>
  </si>
  <si>
    <t>Data Permintaan</t>
  </si>
  <si>
    <t>x-y</t>
  </si>
  <si>
    <t>(x-y)^2</t>
  </si>
  <si>
    <t>SD</t>
  </si>
  <si>
    <t>SS</t>
  </si>
  <si>
    <t>Total</t>
  </si>
  <si>
    <t>Periode</t>
  </si>
  <si>
    <t>Mar</t>
  </si>
  <si>
    <t>Agu</t>
  </si>
  <si>
    <t>rata rata pemesanan</t>
  </si>
  <si>
    <t>rata-rata pemesanan</t>
  </si>
  <si>
    <t>Pemesanan Produk</t>
  </si>
  <si>
    <t>Perkiraan Kebutuhan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</si>
</sst>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 applyAlignment="1">
      <alignment horizontal="center" vertical="center"/>
    </xf>
    <xf numFmtId="1" fontId="0" fillId="0" borderId="1" xfId="0" applyNumberFormat="1" applyBorder="1"/>
    <xf numFmtId="0" fontId="0" fillId="0" borderId="0" xfId="0" applyAlignment="1">
      <alignment horizontal="center" vertical="center"/>
    </xf>
    <xf numFmtId="1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9753F-2E47-4EDC-AA1D-EEBBE5A4E206}">
  <dimension ref="C3:U31"/>
  <sheetViews>
    <sheetView topLeftCell="A10" workbookViewId="0">
      <selection activeCell="D28" sqref="D28:O28"/>
    </sheetView>
  </sheetViews>
  <sheetFormatPr defaultRowHeight="15" x14ac:dyDescent="0.25"/>
  <cols>
    <col min="3" max="4" width="13.5703125" bestFit="1" customWidth="1"/>
    <col min="17" max="17" width="13.5703125" bestFit="1" customWidth="1"/>
    <col min="18" max="18" width="19.28515625" bestFit="1" customWidth="1"/>
    <col min="19" max="19" width="19.85546875" bestFit="1" customWidth="1"/>
    <col min="20" max="20" width="10" bestFit="1" customWidth="1"/>
    <col min="21" max="21" width="11.7109375" bestFit="1" customWidth="1"/>
  </cols>
  <sheetData>
    <row r="3" spans="3:21" x14ac:dyDescent="0.25">
      <c r="C3" s="10" t="s">
        <v>0</v>
      </c>
      <c r="D3" s="10"/>
    </row>
    <row r="4" spans="3:21" x14ac:dyDescent="0.25">
      <c r="C4" s="1">
        <v>1</v>
      </c>
      <c r="D4" s="1" t="s">
        <v>1</v>
      </c>
    </row>
    <row r="5" spans="3:21" x14ac:dyDescent="0.25">
      <c r="C5" s="1">
        <v>2</v>
      </c>
      <c r="D5" s="1" t="s">
        <v>2</v>
      </c>
    </row>
    <row r="6" spans="3:21" x14ac:dyDescent="0.25">
      <c r="C6" s="1">
        <v>3</v>
      </c>
      <c r="D6" s="1" t="s">
        <v>3</v>
      </c>
    </row>
    <row r="7" spans="3:21" x14ac:dyDescent="0.25">
      <c r="C7" s="1">
        <v>4</v>
      </c>
      <c r="D7" s="1" t="s">
        <v>4</v>
      </c>
    </row>
    <row r="8" spans="3:21" x14ac:dyDescent="0.25">
      <c r="C8" s="1">
        <v>5</v>
      </c>
      <c r="D8" s="1" t="s">
        <v>5</v>
      </c>
    </row>
    <row r="9" spans="3:21" x14ac:dyDescent="0.25">
      <c r="C9" s="1">
        <v>6</v>
      </c>
      <c r="D9" s="1" t="s">
        <v>6</v>
      </c>
    </row>
    <row r="10" spans="3:21" x14ac:dyDescent="0.25">
      <c r="C10" s="1">
        <v>7</v>
      </c>
      <c r="D10" s="1" t="s">
        <v>7</v>
      </c>
    </row>
    <row r="11" spans="3:21" x14ac:dyDescent="0.25">
      <c r="Q11" s="2"/>
      <c r="R11" s="2"/>
      <c r="S11" s="2" t="s">
        <v>8</v>
      </c>
      <c r="T11" s="2">
        <v>24</v>
      </c>
      <c r="U11" s="2"/>
    </row>
    <row r="12" spans="3:21" x14ac:dyDescent="0.25">
      <c r="C12" s="11" t="s">
        <v>9</v>
      </c>
      <c r="D12" s="13" t="s">
        <v>10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5"/>
      <c r="Q12" s="2" t="s">
        <v>11</v>
      </c>
      <c r="R12" s="2" t="s">
        <v>12</v>
      </c>
      <c r="S12" s="2" t="s">
        <v>13</v>
      </c>
      <c r="T12" s="2" t="s">
        <v>14</v>
      </c>
      <c r="U12" s="2" t="s">
        <v>15</v>
      </c>
    </row>
    <row r="13" spans="3:21" x14ac:dyDescent="0.25">
      <c r="C13" s="12"/>
      <c r="D13" s="3" t="s">
        <v>16</v>
      </c>
      <c r="E13" s="3" t="s">
        <v>17</v>
      </c>
      <c r="F13" s="3" t="s">
        <v>18</v>
      </c>
      <c r="G13" s="3" t="s">
        <v>19</v>
      </c>
      <c r="H13" s="3" t="s">
        <v>20</v>
      </c>
      <c r="I13" s="3" t="s">
        <v>21</v>
      </c>
      <c r="J13" s="3" t="s">
        <v>22</v>
      </c>
      <c r="K13" s="3" t="s">
        <v>23</v>
      </c>
      <c r="L13" s="3" t="s">
        <v>24</v>
      </c>
      <c r="M13" s="3" t="s">
        <v>25</v>
      </c>
      <c r="N13" s="3" t="s">
        <v>26</v>
      </c>
      <c r="O13" s="3" t="s">
        <v>27</v>
      </c>
      <c r="Q13" s="2" t="s">
        <v>1</v>
      </c>
      <c r="R13" s="2">
        <v>6500</v>
      </c>
      <c r="S13" s="4">
        <f>AVERAGE(D23:O23)</f>
        <v>8136.166666666667</v>
      </c>
      <c r="T13" s="2">
        <v>4</v>
      </c>
      <c r="U13" s="4">
        <f>IF(R13&gt;S13,(R13/$T$11)*T13,IF(S13&gt;R13,S13/$T$11)*T13)</f>
        <v>1356.0277777777778</v>
      </c>
    </row>
    <row r="14" spans="3:21" x14ac:dyDescent="0.25">
      <c r="C14" s="1" t="s">
        <v>1</v>
      </c>
      <c r="D14" s="1">
        <v>9284</v>
      </c>
      <c r="E14" s="1">
        <v>7743</v>
      </c>
      <c r="F14" s="1">
        <v>7758</v>
      </c>
      <c r="G14" s="1">
        <v>9760</v>
      </c>
      <c r="H14" s="1">
        <v>6034</v>
      </c>
      <c r="I14" s="1">
        <v>8806</v>
      </c>
      <c r="J14" s="1">
        <v>8073</v>
      </c>
      <c r="K14" s="1">
        <v>9397</v>
      </c>
      <c r="L14" s="1">
        <v>7125</v>
      </c>
      <c r="M14" s="1">
        <v>8033</v>
      </c>
      <c r="N14" s="1">
        <v>7618</v>
      </c>
      <c r="O14" s="1">
        <v>8610</v>
      </c>
      <c r="Q14" s="2" t="s">
        <v>28</v>
      </c>
      <c r="R14" s="2">
        <v>3000</v>
      </c>
      <c r="S14" s="4">
        <f t="shared" ref="S14:S18" si="0">AVERAGE(D24:O24)</f>
        <v>3970.9166666666665</v>
      </c>
      <c r="T14" s="2">
        <v>4</v>
      </c>
      <c r="U14" s="4">
        <f t="shared" ref="U14:U18" si="1">IF(R14&gt;S14,(R14/$T$11)*T14,IF(S14&gt;R14,S14/$T$11)*T14)</f>
        <v>661.81944444444446</v>
      </c>
    </row>
    <row r="15" spans="3:21" x14ac:dyDescent="0.25">
      <c r="C15" s="1" t="s">
        <v>2</v>
      </c>
      <c r="D15" s="1">
        <v>2215</v>
      </c>
      <c r="E15" s="1">
        <v>4204</v>
      </c>
      <c r="F15" s="1">
        <v>5965</v>
      </c>
      <c r="G15" s="1">
        <v>2326</v>
      </c>
      <c r="H15" s="1">
        <v>3176</v>
      </c>
      <c r="I15" s="1">
        <v>4321</v>
      </c>
      <c r="J15" s="1">
        <v>4906</v>
      </c>
      <c r="K15" s="1">
        <v>4401</v>
      </c>
      <c r="L15" s="1">
        <v>3461</v>
      </c>
      <c r="M15" s="1">
        <v>4097</v>
      </c>
      <c r="N15" s="1">
        <v>5345</v>
      </c>
      <c r="O15" s="1">
        <v>3070</v>
      </c>
      <c r="Q15" s="2" t="s">
        <v>29</v>
      </c>
      <c r="R15" s="2">
        <v>3000</v>
      </c>
      <c r="S15" s="4">
        <f t="shared" si="0"/>
        <v>3593.5833333333335</v>
      </c>
      <c r="T15" s="2">
        <v>4</v>
      </c>
      <c r="U15" s="4">
        <f t="shared" si="1"/>
        <v>598.93055555555554</v>
      </c>
    </row>
    <row r="16" spans="3:21" x14ac:dyDescent="0.25">
      <c r="C16" s="1" t="s">
        <v>3</v>
      </c>
      <c r="D16" s="1">
        <v>2917</v>
      </c>
      <c r="E16" s="1">
        <v>4997</v>
      </c>
      <c r="F16" s="1">
        <v>4629</v>
      </c>
      <c r="G16" s="1">
        <v>4584</v>
      </c>
      <c r="H16" s="1">
        <v>3001</v>
      </c>
      <c r="I16" s="1">
        <v>4757</v>
      </c>
      <c r="J16" s="1">
        <v>1593</v>
      </c>
      <c r="K16" s="1">
        <v>3215</v>
      </c>
      <c r="L16" s="1">
        <v>4911</v>
      </c>
      <c r="M16" s="1">
        <v>5829</v>
      </c>
      <c r="N16" s="1">
        <v>6184</v>
      </c>
      <c r="O16" s="1">
        <v>4079</v>
      </c>
      <c r="Q16" s="2" t="s">
        <v>30</v>
      </c>
      <c r="R16" s="2">
        <v>2000</v>
      </c>
      <c r="S16" s="4">
        <f t="shared" si="0"/>
        <v>2528.25</v>
      </c>
      <c r="T16" s="2">
        <v>4</v>
      </c>
      <c r="U16" s="4">
        <f t="shared" si="1"/>
        <v>421.375</v>
      </c>
    </row>
    <row r="17" spans="3:21" x14ac:dyDescent="0.25">
      <c r="C17" s="1" t="s">
        <v>4</v>
      </c>
      <c r="D17" s="1">
        <v>2976</v>
      </c>
      <c r="E17" s="1">
        <v>1914</v>
      </c>
      <c r="F17" s="1">
        <v>2563</v>
      </c>
      <c r="G17" s="1">
        <v>1704</v>
      </c>
      <c r="H17" s="1">
        <v>2086</v>
      </c>
      <c r="I17" s="1">
        <v>2962</v>
      </c>
      <c r="J17" s="1">
        <v>1440</v>
      </c>
      <c r="K17" s="1">
        <v>2760</v>
      </c>
      <c r="L17" s="1">
        <v>2595</v>
      </c>
      <c r="M17" s="1">
        <v>2142</v>
      </c>
      <c r="N17" s="1">
        <v>2956</v>
      </c>
      <c r="O17" s="1">
        <v>1702</v>
      </c>
      <c r="Q17" s="2" t="s">
        <v>31</v>
      </c>
      <c r="R17" s="2">
        <v>3000</v>
      </c>
      <c r="S17" s="4">
        <f t="shared" si="0"/>
        <v>3343.8333333333335</v>
      </c>
      <c r="T17" s="2">
        <v>4</v>
      </c>
      <c r="U17" s="4">
        <f t="shared" si="1"/>
        <v>557.30555555555554</v>
      </c>
    </row>
    <row r="18" spans="3:21" x14ac:dyDescent="0.25">
      <c r="C18" s="1" t="s">
        <v>5</v>
      </c>
      <c r="D18" s="1">
        <v>2101</v>
      </c>
      <c r="E18" s="1">
        <v>3412</v>
      </c>
      <c r="F18" s="1">
        <v>1487</v>
      </c>
      <c r="G18" s="1">
        <v>4561</v>
      </c>
      <c r="H18" s="1">
        <v>4585</v>
      </c>
      <c r="I18" s="1">
        <v>3381</v>
      </c>
      <c r="J18" s="1">
        <v>3446</v>
      </c>
      <c r="K18" s="1">
        <v>2908</v>
      </c>
      <c r="L18" s="1">
        <v>2479</v>
      </c>
      <c r="M18" s="1">
        <v>3345</v>
      </c>
      <c r="N18" s="1">
        <v>5563</v>
      </c>
      <c r="O18" s="1">
        <v>5282</v>
      </c>
      <c r="Q18" s="2" t="s">
        <v>6</v>
      </c>
      <c r="R18" s="2">
        <v>2000</v>
      </c>
      <c r="S18" s="4">
        <f t="shared" si="0"/>
        <v>1259.6666666666667</v>
      </c>
      <c r="T18" s="2">
        <v>4</v>
      </c>
      <c r="U18" s="4">
        <f t="shared" si="1"/>
        <v>333.33333333333331</v>
      </c>
    </row>
    <row r="19" spans="3:21" x14ac:dyDescent="0.25">
      <c r="C19" s="1" t="s">
        <v>6</v>
      </c>
      <c r="D19" s="1">
        <v>1370</v>
      </c>
      <c r="E19" s="1">
        <v>1232</v>
      </c>
      <c r="F19" s="1">
        <v>956</v>
      </c>
      <c r="G19" s="1">
        <v>1586</v>
      </c>
      <c r="H19" s="1">
        <v>1286</v>
      </c>
      <c r="I19" s="1">
        <v>1446</v>
      </c>
      <c r="J19" s="1">
        <v>1944</v>
      </c>
      <c r="K19" s="1">
        <v>1415</v>
      </c>
      <c r="L19" s="1">
        <v>1783</v>
      </c>
      <c r="M19" s="1">
        <v>801</v>
      </c>
      <c r="N19" s="1">
        <v>1607</v>
      </c>
      <c r="O19" s="1">
        <v>1472</v>
      </c>
    </row>
    <row r="20" spans="3:21" x14ac:dyDescent="0.25">
      <c r="C20" s="5"/>
      <c r="R20" s="6">
        <f>R13-S13</f>
        <v>-1636.166666666667</v>
      </c>
      <c r="S20" s="6">
        <f>R20^2</f>
        <v>2677041.3611111119</v>
      </c>
    </row>
    <row r="21" spans="3:21" x14ac:dyDescent="0.25">
      <c r="C21" s="11" t="s">
        <v>9</v>
      </c>
      <c r="D21" s="13" t="s">
        <v>32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  <c r="R21" s="6">
        <f t="shared" ref="R21:R25" si="2">R14-S14</f>
        <v>-970.91666666666652</v>
      </c>
      <c r="S21" s="6">
        <f t="shared" ref="S21:S25" si="3">R21^2</f>
        <v>942679.17361111077</v>
      </c>
    </row>
    <row r="22" spans="3:21" x14ac:dyDescent="0.25">
      <c r="C22" s="12"/>
      <c r="D22" s="3" t="s">
        <v>16</v>
      </c>
      <c r="E22" s="3" t="s">
        <v>17</v>
      </c>
      <c r="F22" s="3" t="s">
        <v>18</v>
      </c>
      <c r="G22" s="3" t="s">
        <v>19</v>
      </c>
      <c r="H22" s="3" t="s">
        <v>20</v>
      </c>
      <c r="I22" s="3" t="s">
        <v>21</v>
      </c>
      <c r="J22" s="3" t="s">
        <v>22</v>
      </c>
      <c r="K22" s="3" t="s">
        <v>23</v>
      </c>
      <c r="L22" s="3" t="s">
        <v>24</v>
      </c>
      <c r="M22" s="3" t="s">
        <v>25</v>
      </c>
      <c r="N22" s="3" t="s">
        <v>26</v>
      </c>
      <c r="O22" s="3" t="s">
        <v>27</v>
      </c>
      <c r="R22" s="6">
        <f t="shared" si="2"/>
        <v>-593.58333333333348</v>
      </c>
      <c r="S22" s="6">
        <f t="shared" si="3"/>
        <v>352341.1736111113</v>
      </c>
    </row>
    <row r="23" spans="3:21" x14ac:dyDescent="0.25">
      <c r="C23" s="1" t="s">
        <v>1</v>
      </c>
      <c r="D23" s="1">
        <v>7460</v>
      </c>
      <c r="E23" s="1">
        <v>9255</v>
      </c>
      <c r="F23" s="1">
        <v>9997</v>
      </c>
      <c r="G23" s="1">
        <v>8278</v>
      </c>
      <c r="H23" s="1">
        <v>7098</v>
      </c>
      <c r="I23" s="1">
        <v>9063</v>
      </c>
      <c r="J23" s="1">
        <v>7286</v>
      </c>
      <c r="K23" s="1">
        <v>6614</v>
      </c>
      <c r="L23" s="1">
        <v>9264</v>
      </c>
      <c r="M23" s="1">
        <v>7058</v>
      </c>
      <c r="N23" s="1">
        <v>7352</v>
      </c>
      <c r="O23" s="1">
        <v>8909</v>
      </c>
      <c r="R23" s="6">
        <f t="shared" si="2"/>
        <v>-528.25</v>
      </c>
      <c r="S23" s="6">
        <f t="shared" si="3"/>
        <v>279048.0625</v>
      </c>
    </row>
    <row r="24" spans="3:21" x14ac:dyDescent="0.25">
      <c r="C24" s="1" t="s">
        <v>2</v>
      </c>
      <c r="D24" s="1">
        <v>4748</v>
      </c>
      <c r="E24" s="1">
        <v>2453</v>
      </c>
      <c r="F24" s="1">
        <v>3871</v>
      </c>
      <c r="G24" s="1">
        <v>4065</v>
      </c>
      <c r="H24" s="1">
        <v>3803</v>
      </c>
      <c r="I24" s="1">
        <v>4495</v>
      </c>
      <c r="J24" s="1">
        <v>2728</v>
      </c>
      <c r="K24" s="1">
        <v>4176</v>
      </c>
      <c r="L24" s="1">
        <v>4198</v>
      </c>
      <c r="M24" s="1">
        <v>4291</v>
      </c>
      <c r="N24" s="1">
        <v>3186</v>
      </c>
      <c r="O24" s="1">
        <v>5637</v>
      </c>
      <c r="R24" s="6">
        <f t="shared" si="2"/>
        <v>-343.83333333333348</v>
      </c>
      <c r="S24" s="6">
        <f t="shared" si="3"/>
        <v>118221.36111111121</v>
      </c>
    </row>
    <row r="25" spans="3:21" x14ac:dyDescent="0.25">
      <c r="C25" s="1" t="s">
        <v>3</v>
      </c>
      <c r="D25" s="1">
        <v>3037</v>
      </c>
      <c r="E25" s="1">
        <v>4110</v>
      </c>
      <c r="F25" s="1">
        <v>3618</v>
      </c>
      <c r="G25" s="1">
        <v>3949</v>
      </c>
      <c r="H25" s="1">
        <v>3910</v>
      </c>
      <c r="I25" s="1">
        <v>4261</v>
      </c>
      <c r="J25" s="1">
        <v>3369</v>
      </c>
      <c r="K25" s="1">
        <v>4398</v>
      </c>
      <c r="L25" s="1">
        <v>3388</v>
      </c>
      <c r="M25" s="1">
        <v>2104</v>
      </c>
      <c r="N25" s="1">
        <v>3291</v>
      </c>
      <c r="O25" s="1">
        <v>3688</v>
      </c>
      <c r="R25" s="6">
        <f t="shared" si="2"/>
        <v>740.33333333333326</v>
      </c>
      <c r="S25" s="6">
        <f t="shared" si="3"/>
        <v>548093.44444444438</v>
      </c>
    </row>
    <row r="26" spans="3:21" x14ac:dyDescent="0.25">
      <c r="C26" s="1" t="s">
        <v>4</v>
      </c>
      <c r="D26" s="1">
        <v>2515</v>
      </c>
      <c r="E26" s="1">
        <v>2366</v>
      </c>
      <c r="F26" s="1">
        <v>2579</v>
      </c>
      <c r="G26" s="1">
        <v>2293</v>
      </c>
      <c r="H26" s="1">
        <v>1856</v>
      </c>
      <c r="I26" s="1">
        <v>1439</v>
      </c>
      <c r="J26" s="1">
        <v>3014</v>
      </c>
      <c r="K26" s="1">
        <v>2912</v>
      </c>
      <c r="L26" s="1">
        <v>1460</v>
      </c>
      <c r="M26" s="1">
        <v>3502</v>
      </c>
      <c r="N26" s="1">
        <v>2851</v>
      </c>
      <c r="O26" s="1">
        <v>3552</v>
      </c>
      <c r="S26" s="6">
        <f>SUM(S20:S25)</f>
        <v>4917424.576388889</v>
      </c>
    </row>
    <row r="27" spans="3:21" x14ac:dyDescent="0.25">
      <c r="C27" s="1" t="s">
        <v>5</v>
      </c>
      <c r="D27" s="1">
        <v>2208</v>
      </c>
      <c r="E27" s="1">
        <v>4724</v>
      </c>
      <c r="F27" s="1">
        <v>1637</v>
      </c>
      <c r="G27" s="1">
        <v>4955</v>
      </c>
      <c r="H27" s="1">
        <v>2994</v>
      </c>
      <c r="I27" s="1">
        <v>3481</v>
      </c>
      <c r="J27" s="1">
        <v>2179</v>
      </c>
      <c r="K27" s="1">
        <v>4111</v>
      </c>
      <c r="L27" s="1">
        <v>2192</v>
      </c>
      <c r="M27" s="1">
        <v>3649</v>
      </c>
      <c r="N27" s="1">
        <v>4891</v>
      </c>
      <c r="O27" s="1">
        <v>3105</v>
      </c>
      <c r="S27" s="6">
        <f>S26/6</f>
        <v>819570.76273148146</v>
      </c>
    </row>
    <row r="28" spans="3:21" x14ac:dyDescent="0.25">
      <c r="C28" s="1" t="s">
        <v>6</v>
      </c>
      <c r="D28" s="1">
        <v>1899</v>
      </c>
      <c r="E28" s="1">
        <v>1212</v>
      </c>
      <c r="F28" s="1">
        <v>1016</v>
      </c>
      <c r="G28" s="1">
        <v>1043</v>
      </c>
      <c r="H28" s="1">
        <v>982</v>
      </c>
      <c r="I28" s="1">
        <v>1038</v>
      </c>
      <c r="J28" s="1">
        <v>1592</v>
      </c>
      <c r="K28" s="1">
        <v>1214</v>
      </c>
      <c r="L28" s="1">
        <v>999</v>
      </c>
      <c r="M28" s="1">
        <v>1100</v>
      </c>
      <c r="N28" s="1">
        <v>1233</v>
      </c>
      <c r="O28" s="1">
        <v>1788</v>
      </c>
      <c r="S28">
        <f>SQRT(S27)</f>
        <v>905.30147615668977</v>
      </c>
    </row>
    <row r="29" spans="3:21" x14ac:dyDescent="0.25">
      <c r="K29" t="s">
        <v>33</v>
      </c>
      <c r="S29">
        <f>S28*0.39</f>
        <v>353.06757570110904</v>
      </c>
    </row>
    <row r="30" spans="3:21" x14ac:dyDescent="0.25">
      <c r="C30" s="9" t="s">
        <v>34</v>
      </c>
      <c r="D30" s="9"/>
      <c r="E30" s="9"/>
      <c r="F30" s="9"/>
      <c r="G30" s="9"/>
    </row>
    <row r="31" spans="3:21" x14ac:dyDescent="0.25">
      <c r="H31">
        <f>20*50</f>
        <v>1000</v>
      </c>
    </row>
  </sheetData>
  <mergeCells count="6">
    <mergeCell ref="C30:G30"/>
    <mergeCell ref="C3:D3"/>
    <mergeCell ref="C12:C13"/>
    <mergeCell ref="D12:O12"/>
    <mergeCell ref="C21:C22"/>
    <mergeCell ref="D21:O2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12712-1D58-4BD7-B52E-2998CFA662CC}">
  <dimension ref="B4:S17"/>
  <sheetViews>
    <sheetView tabSelected="1" topLeftCell="C1" workbookViewId="0">
      <selection activeCell="J13" sqref="J13"/>
    </sheetView>
  </sheetViews>
  <sheetFormatPr defaultRowHeight="15" x14ac:dyDescent="0.25"/>
  <cols>
    <col min="3" max="3" width="19.28515625" bestFit="1" customWidth="1"/>
    <col min="4" max="4" width="15.85546875" bestFit="1" customWidth="1"/>
    <col min="13" max="13" width="8" bestFit="1" customWidth="1"/>
    <col min="14" max="14" width="19.28515625" bestFit="1" customWidth="1"/>
    <col min="15" max="15" width="19.85546875" bestFit="1" customWidth="1"/>
  </cols>
  <sheetData>
    <row r="4" spans="2:19" s="8" customFormat="1" x14ac:dyDescent="0.25">
      <c r="B4" s="1" t="s">
        <v>41</v>
      </c>
      <c r="C4" s="1" t="s">
        <v>44</v>
      </c>
      <c r="D4" s="1" t="s">
        <v>35</v>
      </c>
      <c r="E4" s="1" t="s">
        <v>36</v>
      </c>
      <c r="F4" s="1" t="s">
        <v>37</v>
      </c>
      <c r="G4" s="7" t="s">
        <v>38</v>
      </c>
      <c r="H4" s="7" t="s">
        <v>39</v>
      </c>
      <c r="M4" s="1" t="s">
        <v>41</v>
      </c>
      <c r="N4" s="1" t="s">
        <v>46</v>
      </c>
      <c r="O4" s="1" t="s">
        <v>47</v>
      </c>
      <c r="P4" s="1" t="s">
        <v>36</v>
      </c>
      <c r="Q4" s="1" t="s">
        <v>37</v>
      </c>
      <c r="R4" s="7" t="s">
        <v>38</v>
      </c>
      <c r="S4" s="7" t="s">
        <v>39</v>
      </c>
    </row>
    <row r="5" spans="2:19" x14ac:dyDescent="0.25">
      <c r="B5" s="1" t="s">
        <v>16</v>
      </c>
      <c r="C5" s="1">
        <v>6500</v>
      </c>
      <c r="D5" s="1">
        <v>7460</v>
      </c>
      <c r="E5" s="1">
        <f>C5-D5</f>
        <v>-960</v>
      </c>
      <c r="F5" s="1">
        <f>E5^2</f>
        <v>921600</v>
      </c>
      <c r="G5" s="2">
        <f>SQRT(F17/12)</f>
        <v>1956.6026678914654</v>
      </c>
      <c r="H5" s="2">
        <f>G5*1.28</f>
        <v>2504.4514149010756</v>
      </c>
      <c r="M5" s="1" t="s">
        <v>16</v>
      </c>
      <c r="N5" s="1">
        <v>7460</v>
      </c>
      <c r="O5" s="1">
        <v>6500</v>
      </c>
      <c r="P5" s="1">
        <f>N5-O5</f>
        <v>960</v>
      </c>
      <c r="Q5" s="1">
        <f>P5^2</f>
        <v>921600</v>
      </c>
      <c r="R5" s="2">
        <f>SQRT(Q17/12)</f>
        <v>1956.6026678914654</v>
      </c>
      <c r="S5" s="2">
        <f>R5*1.28</f>
        <v>2504.4514149010756</v>
      </c>
    </row>
    <row r="6" spans="2:19" x14ac:dyDescent="0.25">
      <c r="B6" s="1" t="s">
        <v>17</v>
      </c>
      <c r="C6" s="1">
        <v>6500</v>
      </c>
      <c r="D6" s="1">
        <v>9255</v>
      </c>
      <c r="E6" s="1">
        <f t="shared" ref="E6:E16" si="0">C6-D6</f>
        <v>-2755</v>
      </c>
      <c r="F6" s="1">
        <f t="shared" ref="F6:F16" si="1">E6^2</f>
        <v>7590025</v>
      </c>
      <c r="M6" s="1" t="s">
        <v>17</v>
      </c>
      <c r="N6" s="1">
        <v>9255</v>
      </c>
      <c r="O6" s="1">
        <v>6500</v>
      </c>
      <c r="P6" s="1">
        <f t="shared" ref="P6:P16" si="2">N6-O6</f>
        <v>2755</v>
      </c>
      <c r="Q6" s="1">
        <f t="shared" ref="Q6:Q16" si="3">P6^2</f>
        <v>7590025</v>
      </c>
    </row>
    <row r="7" spans="2:19" x14ac:dyDescent="0.25">
      <c r="B7" s="1" t="s">
        <v>42</v>
      </c>
      <c r="C7" s="1">
        <v>6500</v>
      </c>
      <c r="D7" s="1">
        <v>9997</v>
      </c>
      <c r="E7" s="1">
        <f t="shared" si="0"/>
        <v>-3497</v>
      </c>
      <c r="F7" s="1">
        <f t="shared" si="1"/>
        <v>12229009</v>
      </c>
      <c r="M7" s="1" t="s">
        <v>42</v>
      </c>
      <c r="N7" s="1">
        <v>9997</v>
      </c>
      <c r="O7" s="1">
        <v>6500</v>
      </c>
      <c r="P7" s="1">
        <f t="shared" si="2"/>
        <v>3497</v>
      </c>
      <c r="Q7" s="1">
        <f t="shared" si="3"/>
        <v>12229009</v>
      </c>
    </row>
    <row r="8" spans="2:19" x14ac:dyDescent="0.25">
      <c r="B8" s="1" t="s">
        <v>19</v>
      </c>
      <c r="C8" s="1">
        <v>6500</v>
      </c>
      <c r="D8" s="1">
        <v>8278</v>
      </c>
      <c r="E8" s="1">
        <f t="shared" si="0"/>
        <v>-1778</v>
      </c>
      <c r="F8" s="1">
        <f t="shared" si="1"/>
        <v>3161284</v>
      </c>
      <c r="M8" s="1" t="s">
        <v>19</v>
      </c>
      <c r="N8" s="1">
        <v>8278</v>
      </c>
      <c r="O8" s="1">
        <v>6500</v>
      </c>
      <c r="P8" s="1">
        <f t="shared" si="2"/>
        <v>1778</v>
      </c>
      <c r="Q8" s="1">
        <f t="shared" si="3"/>
        <v>3161284</v>
      </c>
    </row>
    <row r="9" spans="2:19" x14ac:dyDescent="0.25">
      <c r="B9" s="1" t="s">
        <v>20</v>
      </c>
      <c r="C9" s="1">
        <v>6500</v>
      </c>
      <c r="D9" s="1">
        <v>7098</v>
      </c>
      <c r="E9" s="1">
        <f t="shared" si="0"/>
        <v>-598</v>
      </c>
      <c r="F9" s="1">
        <f t="shared" si="1"/>
        <v>357604</v>
      </c>
      <c r="M9" s="1" t="s">
        <v>20</v>
      </c>
      <c r="N9" s="1">
        <v>7098</v>
      </c>
      <c r="O9" s="1">
        <v>6500</v>
      </c>
      <c r="P9" s="1">
        <f t="shared" si="2"/>
        <v>598</v>
      </c>
      <c r="Q9" s="1">
        <f t="shared" si="3"/>
        <v>357604</v>
      </c>
    </row>
    <row r="10" spans="2:19" x14ac:dyDescent="0.25">
      <c r="B10" s="1" t="s">
        <v>21</v>
      </c>
      <c r="C10" s="1">
        <v>6500</v>
      </c>
      <c r="D10" s="1">
        <v>9063</v>
      </c>
      <c r="E10" s="1">
        <f t="shared" si="0"/>
        <v>-2563</v>
      </c>
      <c r="F10" s="1">
        <f t="shared" si="1"/>
        <v>6568969</v>
      </c>
      <c r="M10" s="1" t="s">
        <v>21</v>
      </c>
      <c r="N10" s="1">
        <v>9063</v>
      </c>
      <c r="O10" s="1">
        <v>6500</v>
      </c>
      <c r="P10" s="1">
        <f t="shared" si="2"/>
        <v>2563</v>
      </c>
      <c r="Q10" s="1">
        <f t="shared" si="3"/>
        <v>6568969</v>
      </c>
    </row>
    <row r="11" spans="2:19" x14ac:dyDescent="0.25">
      <c r="B11" s="1" t="s">
        <v>22</v>
      </c>
      <c r="C11" s="1">
        <v>6500</v>
      </c>
      <c r="D11" s="1">
        <v>7286</v>
      </c>
      <c r="E11" s="1">
        <f t="shared" si="0"/>
        <v>-786</v>
      </c>
      <c r="F11" s="1">
        <f t="shared" si="1"/>
        <v>617796</v>
      </c>
      <c r="M11" s="1" t="s">
        <v>22</v>
      </c>
      <c r="N11" s="1">
        <v>7286</v>
      </c>
      <c r="O11" s="1">
        <v>6500</v>
      </c>
      <c r="P11" s="1">
        <f t="shared" si="2"/>
        <v>786</v>
      </c>
      <c r="Q11" s="1">
        <f t="shared" si="3"/>
        <v>617796</v>
      </c>
    </row>
    <row r="12" spans="2:19" x14ac:dyDescent="0.25">
      <c r="B12" s="1" t="s">
        <v>43</v>
      </c>
      <c r="C12" s="1">
        <v>6500</v>
      </c>
      <c r="D12" s="1">
        <v>6614</v>
      </c>
      <c r="E12" s="1">
        <f t="shared" si="0"/>
        <v>-114</v>
      </c>
      <c r="F12" s="1">
        <f t="shared" si="1"/>
        <v>12996</v>
      </c>
      <c r="J12">
        <f>10/100</f>
        <v>0.1</v>
      </c>
      <c r="M12" s="1" t="s">
        <v>43</v>
      </c>
      <c r="N12" s="1">
        <v>6614</v>
      </c>
      <c r="O12" s="1">
        <v>6500</v>
      </c>
      <c r="P12" s="1">
        <f t="shared" si="2"/>
        <v>114</v>
      </c>
      <c r="Q12" s="1">
        <f t="shared" si="3"/>
        <v>12996</v>
      </c>
    </row>
    <row r="13" spans="2:19" x14ac:dyDescent="0.25">
      <c r="B13" s="1" t="s">
        <v>24</v>
      </c>
      <c r="C13" s="1">
        <v>6500</v>
      </c>
      <c r="D13" s="1">
        <v>9264</v>
      </c>
      <c r="E13" s="1">
        <f t="shared" si="0"/>
        <v>-2764</v>
      </c>
      <c r="F13" s="1">
        <f t="shared" si="1"/>
        <v>7639696</v>
      </c>
      <c r="J13">
        <f>1.2+0.08</f>
        <v>1.28</v>
      </c>
      <c r="M13" s="1" t="s">
        <v>24</v>
      </c>
      <c r="N13" s="1">
        <v>9264</v>
      </c>
      <c r="O13" s="1">
        <v>6500</v>
      </c>
      <c r="P13" s="1">
        <f t="shared" si="2"/>
        <v>2764</v>
      </c>
      <c r="Q13" s="1">
        <f t="shared" si="3"/>
        <v>7639696</v>
      </c>
    </row>
    <row r="14" spans="2:19" x14ac:dyDescent="0.25">
      <c r="B14" s="1" t="s">
        <v>25</v>
      </c>
      <c r="C14" s="1">
        <v>6500</v>
      </c>
      <c r="D14" s="1">
        <v>7058</v>
      </c>
      <c r="E14" s="1">
        <f t="shared" si="0"/>
        <v>-558</v>
      </c>
      <c r="F14" s="1">
        <f t="shared" si="1"/>
        <v>311364</v>
      </c>
      <c r="M14" s="1" t="s">
        <v>25</v>
      </c>
      <c r="N14" s="1">
        <v>7058</v>
      </c>
      <c r="O14" s="1">
        <v>6500</v>
      </c>
      <c r="P14" s="1">
        <f t="shared" si="2"/>
        <v>558</v>
      </c>
      <c r="Q14" s="1">
        <f t="shared" si="3"/>
        <v>311364</v>
      </c>
    </row>
    <row r="15" spans="2:19" x14ac:dyDescent="0.25">
      <c r="B15" s="1" t="s">
        <v>26</v>
      </c>
      <c r="C15" s="1">
        <v>6500</v>
      </c>
      <c r="D15" s="1">
        <v>7352</v>
      </c>
      <c r="E15" s="1">
        <f t="shared" si="0"/>
        <v>-852</v>
      </c>
      <c r="F15" s="1">
        <f t="shared" si="1"/>
        <v>725904</v>
      </c>
      <c r="M15" s="1" t="s">
        <v>26</v>
      </c>
      <c r="N15" s="1">
        <v>7352</v>
      </c>
      <c r="O15" s="1">
        <v>6500</v>
      </c>
      <c r="P15" s="1">
        <f t="shared" si="2"/>
        <v>852</v>
      </c>
      <c r="Q15" s="1">
        <f t="shared" si="3"/>
        <v>725904</v>
      </c>
    </row>
    <row r="16" spans="2:19" x14ac:dyDescent="0.25">
      <c r="B16" s="1" t="s">
        <v>27</v>
      </c>
      <c r="C16" s="1">
        <v>6500</v>
      </c>
      <c r="D16" s="1">
        <v>8909</v>
      </c>
      <c r="E16" s="1">
        <f t="shared" si="0"/>
        <v>-2409</v>
      </c>
      <c r="F16" s="1">
        <f t="shared" si="1"/>
        <v>5803281</v>
      </c>
      <c r="M16" s="1" t="s">
        <v>27</v>
      </c>
      <c r="N16" s="1">
        <v>8909</v>
      </c>
      <c r="O16" s="1">
        <v>6500</v>
      </c>
      <c r="P16" s="1">
        <f t="shared" si="2"/>
        <v>2409</v>
      </c>
      <c r="Q16" s="1">
        <f t="shared" si="3"/>
        <v>5803281</v>
      </c>
    </row>
    <row r="17" spans="2:17" x14ac:dyDescent="0.25">
      <c r="B17" s="16" t="s">
        <v>40</v>
      </c>
      <c r="C17" s="17"/>
      <c r="D17" s="17"/>
      <c r="E17" s="18"/>
      <c r="F17" s="1">
        <f>SUM(F5:F16)</f>
        <v>45939528</v>
      </c>
      <c r="M17" s="16" t="s">
        <v>40</v>
      </c>
      <c r="N17" s="17"/>
      <c r="O17" s="17"/>
      <c r="P17" s="18"/>
      <c r="Q17" s="1">
        <f>SUM(Q5:Q16)</f>
        <v>45939528</v>
      </c>
    </row>
  </sheetData>
  <mergeCells count="2">
    <mergeCell ref="B17:E17"/>
    <mergeCell ref="M17:P1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71B52-4E1F-4712-9220-4236CAFCE90E}">
  <dimension ref="B4:R19"/>
  <sheetViews>
    <sheetView topLeftCell="L1" workbookViewId="0">
      <selection activeCell="M4" sqref="M4:N4"/>
    </sheetView>
  </sheetViews>
  <sheetFormatPr defaultRowHeight="15" x14ac:dyDescent="0.25"/>
  <cols>
    <col min="3" max="3" width="19.5703125" bestFit="1" customWidth="1"/>
    <col min="4" max="4" width="15.85546875" bestFit="1" customWidth="1"/>
    <col min="13" max="13" width="19.5703125" bestFit="1" customWidth="1"/>
    <col min="14" max="14" width="19.85546875" bestFit="1" customWidth="1"/>
  </cols>
  <sheetData>
    <row r="4" spans="2:18" s="8" customFormat="1" x14ac:dyDescent="0.25">
      <c r="B4" s="1" t="s">
        <v>41</v>
      </c>
      <c r="C4" s="1" t="s">
        <v>45</v>
      </c>
      <c r="D4" s="1" t="s">
        <v>35</v>
      </c>
      <c r="E4" s="1" t="s">
        <v>36</v>
      </c>
      <c r="F4" s="1" t="s">
        <v>37</v>
      </c>
      <c r="G4" s="7" t="s">
        <v>38</v>
      </c>
      <c r="H4" s="7" t="s">
        <v>39</v>
      </c>
      <c r="L4" s="1" t="s">
        <v>41</v>
      </c>
      <c r="M4" s="1" t="s">
        <v>46</v>
      </c>
      <c r="N4" s="1" t="s">
        <v>47</v>
      </c>
      <c r="O4" s="1" t="s">
        <v>36</v>
      </c>
      <c r="P4" s="1" t="s">
        <v>37</v>
      </c>
      <c r="Q4" s="7" t="s">
        <v>38</v>
      </c>
      <c r="R4" s="7" t="s">
        <v>39</v>
      </c>
    </row>
    <row r="5" spans="2:18" x14ac:dyDescent="0.25">
      <c r="B5" s="1" t="s">
        <v>16</v>
      </c>
      <c r="C5" s="1">
        <v>3000</v>
      </c>
      <c r="D5" s="1">
        <v>4748</v>
      </c>
      <c r="E5" s="1">
        <f>C5-D5</f>
        <v>-1748</v>
      </c>
      <c r="F5" s="1">
        <f>E5^2</f>
        <v>3055504</v>
      </c>
      <c r="G5" s="2">
        <f>SQRT(F17/12)</f>
        <v>1280.4498883855888</v>
      </c>
      <c r="H5" s="2">
        <f>G5*1.28</f>
        <v>1638.9758571335537</v>
      </c>
      <c r="L5" s="1" t="s">
        <v>16</v>
      </c>
      <c r="M5" s="1">
        <v>4748</v>
      </c>
      <c r="N5" s="1">
        <v>3000</v>
      </c>
      <c r="O5" s="1">
        <f>M5-N5</f>
        <v>1748</v>
      </c>
      <c r="P5" s="1">
        <f>O5^2</f>
        <v>3055504</v>
      </c>
      <c r="Q5" s="2">
        <f>SQRT(P17/12)</f>
        <v>1280.4498883855888</v>
      </c>
      <c r="R5" s="2">
        <f>Q5*1.28</f>
        <v>1638.9758571335537</v>
      </c>
    </row>
    <row r="6" spans="2:18" x14ac:dyDescent="0.25">
      <c r="B6" s="1" t="s">
        <v>17</v>
      </c>
      <c r="C6" s="1">
        <v>3000</v>
      </c>
      <c r="D6" s="1">
        <v>2453</v>
      </c>
      <c r="E6" s="1">
        <f t="shared" ref="E6:E16" si="0">C6-D6</f>
        <v>547</v>
      </c>
      <c r="F6" s="1">
        <f t="shared" ref="F6:F16" si="1">E6^2</f>
        <v>299209</v>
      </c>
      <c r="L6" s="1" t="s">
        <v>17</v>
      </c>
      <c r="M6" s="1">
        <v>2453</v>
      </c>
      <c r="N6" s="1">
        <v>3000</v>
      </c>
      <c r="O6" s="1">
        <f t="shared" ref="O6:O16" si="2">M6-N6</f>
        <v>-547</v>
      </c>
      <c r="P6" s="1">
        <f t="shared" ref="P6:P16" si="3">O6^2</f>
        <v>299209</v>
      </c>
    </row>
    <row r="7" spans="2:18" x14ac:dyDescent="0.25">
      <c r="B7" s="1" t="s">
        <v>42</v>
      </c>
      <c r="C7" s="1">
        <v>3000</v>
      </c>
      <c r="D7" s="1">
        <v>3871</v>
      </c>
      <c r="E7" s="1">
        <f t="shared" si="0"/>
        <v>-871</v>
      </c>
      <c r="F7" s="1">
        <f t="shared" si="1"/>
        <v>758641</v>
      </c>
      <c r="L7" s="1" t="s">
        <v>42</v>
      </c>
      <c r="M7" s="1">
        <v>3871</v>
      </c>
      <c r="N7" s="1">
        <v>3000</v>
      </c>
      <c r="O7" s="1">
        <f t="shared" si="2"/>
        <v>871</v>
      </c>
      <c r="P7" s="1">
        <f t="shared" si="3"/>
        <v>758641</v>
      </c>
    </row>
    <row r="8" spans="2:18" x14ac:dyDescent="0.25">
      <c r="B8" s="1" t="s">
        <v>19</v>
      </c>
      <c r="C8" s="1">
        <v>3000</v>
      </c>
      <c r="D8" s="1">
        <v>4065</v>
      </c>
      <c r="E8" s="1">
        <f t="shared" si="0"/>
        <v>-1065</v>
      </c>
      <c r="F8" s="1">
        <f t="shared" si="1"/>
        <v>1134225</v>
      </c>
      <c r="L8" s="1" t="s">
        <v>19</v>
      </c>
      <c r="M8" s="1">
        <v>4065</v>
      </c>
      <c r="N8" s="1">
        <v>3000</v>
      </c>
      <c r="O8" s="1">
        <f t="shared" si="2"/>
        <v>1065</v>
      </c>
      <c r="P8" s="1">
        <f t="shared" si="3"/>
        <v>1134225</v>
      </c>
    </row>
    <row r="9" spans="2:18" x14ac:dyDescent="0.25">
      <c r="B9" s="1" t="s">
        <v>20</v>
      </c>
      <c r="C9" s="1">
        <v>3000</v>
      </c>
      <c r="D9" s="1">
        <v>3803</v>
      </c>
      <c r="E9" s="1">
        <f t="shared" si="0"/>
        <v>-803</v>
      </c>
      <c r="F9" s="1">
        <f t="shared" si="1"/>
        <v>644809</v>
      </c>
      <c r="L9" s="1" t="s">
        <v>20</v>
      </c>
      <c r="M9" s="1">
        <v>3803</v>
      </c>
      <c r="N9" s="1">
        <v>3000</v>
      </c>
      <c r="O9" s="1">
        <f t="shared" si="2"/>
        <v>803</v>
      </c>
      <c r="P9" s="1">
        <f t="shared" si="3"/>
        <v>644809</v>
      </c>
    </row>
    <row r="10" spans="2:18" x14ac:dyDescent="0.25">
      <c r="B10" s="1" t="s">
        <v>21</v>
      </c>
      <c r="C10" s="1">
        <v>3000</v>
      </c>
      <c r="D10" s="1">
        <v>4495</v>
      </c>
      <c r="E10" s="1">
        <f t="shared" si="0"/>
        <v>-1495</v>
      </c>
      <c r="F10" s="1">
        <f t="shared" si="1"/>
        <v>2235025</v>
      </c>
      <c r="L10" s="1" t="s">
        <v>21</v>
      </c>
      <c r="M10" s="1">
        <v>4495</v>
      </c>
      <c r="N10" s="1">
        <v>3000</v>
      </c>
      <c r="O10" s="1">
        <f t="shared" si="2"/>
        <v>1495</v>
      </c>
      <c r="P10" s="1">
        <f t="shared" si="3"/>
        <v>2235025</v>
      </c>
    </row>
    <row r="11" spans="2:18" x14ac:dyDescent="0.25">
      <c r="B11" s="1" t="s">
        <v>22</v>
      </c>
      <c r="C11" s="1">
        <v>3000</v>
      </c>
      <c r="D11" s="1">
        <v>2728</v>
      </c>
      <c r="E11" s="1">
        <f t="shared" si="0"/>
        <v>272</v>
      </c>
      <c r="F11" s="1">
        <f t="shared" si="1"/>
        <v>73984</v>
      </c>
      <c r="L11" s="1" t="s">
        <v>22</v>
      </c>
      <c r="M11" s="1">
        <v>2728</v>
      </c>
      <c r="N11" s="1">
        <v>3000</v>
      </c>
      <c r="O11" s="1">
        <f t="shared" si="2"/>
        <v>-272</v>
      </c>
      <c r="P11" s="1">
        <f t="shared" si="3"/>
        <v>73984</v>
      </c>
    </row>
    <row r="12" spans="2:18" x14ac:dyDescent="0.25">
      <c r="B12" s="1" t="s">
        <v>43</v>
      </c>
      <c r="C12" s="1">
        <v>3000</v>
      </c>
      <c r="D12" s="1">
        <v>4176</v>
      </c>
      <c r="E12" s="1">
        <f t="shared" si="0"/>
        <v>-1176</v>
      </c>
      <c r="F12" s="1">
        <f t="shared" si="1"/>
        <v>1382976</v>
      </c>
      <c r="J12">
        <f>10/100</f>
        <v>0.1</v>
      </c>
      <c r="L12" s="1" t="s">
        <v>43</v>
      </c>
      <c r="M12" s="1">
        <v>4176</v>
      </c>
      <c r="N12" s="1">
        <v>3000</v>
      </c>
      <c r="O12" s="1">
        <f t="shared" si="2"/>
        <v>1176</v>
      </c>
      <c r="P12" s="1">
        <f t="shared" si="3"/>
        <v>1382976</v>
      </c>
    </row>
    <row r="13" spans="2:18" x14ac:dyDescent="0.25">
      <c r="B13" s="1" t="s">
        <v>24</v>
      </c>
      <c r="C13" s="1">
        <v>3000</v>
      </c>
      <c r="D13" s="1">
        <v>4198</v>
      </c>
      <c r="E13" s="1">
        <f t="shared" si="0"/>
        <v>-1198</v>
      </c>
      <c r="F13" s="1">
        <f t="shared" si="1"/>
        <v>1435204</v>
      </c>
      <c r="J13">
        <f>1.2+0.08</f>
        <v>1.28</v>
      </c>
      <c r="L13" s="1" t="s">
        <v>24</v>
      </c>
      <c r="M13" s="1">
        <v>4198</v>
      </c>
      <c r="N13" s="1">
        <v>3000</v>
      </c>
      <c r="O13" s="1">
        <f t="shared" si="2"/>
        <v>1198</v>
      </c>
      <c r="P13" s="1">
        <f t="shared" si="3"/>
        <v>1435204</v>
      </c>
    </row>
    <row r="14" spans="2:18" x14ac:dyDescent="0.25">
      <c r="B14" s="1" t="s">
        <v>25</v>
      </c>
      <c r="C14" s="1">
        <v>3000</v>
      </c>
      <c r="D14" s="1">
        <v>4291</v>
      </c>
      <c r="E14" s="1">
        <f t="shared" si="0"/>
        <v>-1291</v>
      </c>
      <c r="F14" s="1">
        <f t="shared" si="1"/>
        <v>1666681</v>
      </c>
      <c r="L14" s="1" t="s">
        <v>25</v>
      </c>
      <c r="M14" s="1">
        <v>4291</v>
      </c>
      <c r="N14" s="1">
        <v>3000</v>
      </c>
      <c r="O14" s="1">
        <f t="shared" si="2"/>
        <v>1291</v>
      </c>
      <c r="P14" s="1">
        <f t="shared" si="3"/>
        <v>1666681</v>
      </c>
    </row>
    <row r="15" spans="2:18" x14ac:dyDescent="0.25">
      <c r="B15" s="1" t="s">
        <v>26</v>
      </c>
      <c r="C15" s="1">
        <v>3000</v>
      </c>
      <c r="D15" s="1">
        <v>3186</v>
      </c>
      <c r="E15" s="1">
        <f t="shared" si="0"/>
        <v>-186</v>
      </c>
      <c r="F15" s="1">
        <f t="shared" si="1"/>
        <v>34596</v>
      </c>
      <c r="L15" s="1" t="s">
        <v>26</v>
      </c>
      <c r="M15" s="1">
        <v>3186</v>
      </c>
      <c r="N15" s="1">
        <v>3000</v>
      </c>
      <c r="O15" s="1">
        <f t="shared" si="2"/>
        <v>186</v>
      </c>
      <c r="P15" s="1">
        <f t="shared" si="3"/>
        <v>34596</v>
      </c>
    </row>
    <row r="16" spans="2:18" x14ac:dyDescent="0.25">
      <c r="B16" s="1" t="s">
        <v>27</v>
      </c>
      <c r="C16" s="1">
        <v>3000</v>
      </c>
      <c r="D16" s="1">
        <v>5637</v>
      </c>
      <c r="E16" s="1">
        <f t="shared" si="0"/>
        <v>-2637</v>
      </c>
      <c r="F16" s="1">
        <f t="shared" si="1"/>
        <v>6953769</v>
      </c>
      <c r="L16" s="1" t="s">
        <v>27</v>
      </c>
      <c r="M16" s="1">
        <v>5637</v>
      </c>
      <c r="N16" s="1">
        <v>3000</v>
      </c>
      <c r="O16" s="1">
        <f t="shared" si="2"/>
        <v>2637</v>
      </c>
      <c r="P16" s="1">
        <f t="shared" si="3"/>
        <v>6953769</v>
      </c>
    </row>
    <row r="17" spans="2:16" x14ac:dyDescent="0.25">
      <c r="B17" s="16" t="s">
        <v>40</v>
      </c>
      <c r="C17" s="17"/>
      <c r="D17" s="17"/>
      <c r="E17" s="18"/>
      <c r="F17" s="1">
        <f>SUM(F5:F16)</f>
        <v>19674623</v>
      </c>
      <c r="L17" s="16" t="s">
        <v>40</v>
      </c>
      <c r="M17" s="17"/>
      <c r="N17" s="17"/>
      <c r="O17" s="18"/>
      <c r="P17" s="1">
        <f>SUM(P5:P16)</f>
        <v>19674623</v>
      </c>
    </row>
    <row r="18" spans="2:16" x14ac:dyDescent="0.25">
      <c r="N18" s="5"/>
    </row>
    <row r="19" spans="2:16" x14ac:dyDescent="0.25">
      <c r="N19" s="5"/>
    </row>
  </sheetData>
  <mergeCells count="2">
    <mergeCell ref="B17:E17"/>
    <mergeCell ref="L17:O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62C49-10E9-487E-B38B-3852202DD568}">
  <dimension ref="B4:Q30"/>
  <sheetViews>
    <sheetView topLeftCell="B1" workbookViewId="0">
      <selection activeCell="B4" sqref="B4:F17"/>
    </sheetView>
  </sheetViews>
  <sheetFormatPr defaultRowHeight="15" x14ac:dyDescent="0.25"/>
  <cols>
    <col min="3" max="3" width="19.5703125" bestFit="1" customWidth="1"/>
    <col min="4" max="4" width="19.85546875" bestFit="1" customWidth="1"/>
    <col min="12" max="12" width="19.5703125" bestFit="1" customWidth="1"/>
    <col min="13" max="13" width="15.85546875" bestFit="1" customWidth="1"/>
  </cols>
  <sheetData>
    <row r="4" spans="2:17" s="8" customFormat="1" x14ac:dyDescent="0.25">
      <c r="B4" s="1" t="s">
        <v>41</v>
      </c>
      <c r="C4" s="1" t="s">
        <v>46</v>
      </c>
      <c r="D4" s="1" t="s">
        <v>47</v>
      </c>
      <c r="E4" s="1" t="s">
        <v>36</v>
      </c>
      <c r="F4" s="1" t="s">
        <v>37</v>
      </c>
      <c r="G4" s="7" t="s">
        <v>38</v>
      </c>
      <c r="H4" s="7" t="s">
        <v>39</v>
      </c>
      <c r="K4" s="1" t="s">
        <v>41</v>
      </c>
      <c r="L4" s="1" t="s">
        <v>45</v>
      </c>
      <c r="M4" s="1" t="s">
        <v>35</v>
      </c>
      <c r="N4" s="1" t="s">
        <v>36</v>
      </c>
      <c r="O4" s="1" t="s">
        <v>37</v>
      </c>
      <c r="P4" s="7" t="s">
        <v>38</v>
      </c>
      <c r="Q4" s="7" t="s">
        <v>39</v>
      </c>
    </row>
    <row r="5" spans="2:17" x14ac:dyDescent="0.25">
      <c r="B5" s="1" t="s">
        <v>16</v>
      </c>
      <c r="C5" s="1">
        <v>3000</v>
      </c>
      <c r="D5" s="1">
        <v>3037</v>
      </c>
      <c r="E5" s="1">
        <f>C5-D5</f>
        <v>-37</v>
      </c>
      <c r="F5" s="1">
        <f>E5^2</f>
        <v>1369</v>
      </c>
      <c r="G5" s="2">
        <f>SQRT(F17/12)</f>
        <v>843.41394542261003</v>
      </c>
      <c r="H5" s="2">
        <f>G5*1.28</f>
        <v>1079.5698501409408</v>
      </c>
      <c r="K5" s="1" t="s">
        <v>16</v>
      </c>
      <c r="L5" s="1">
        <v>3037</v>
      </c>
      <c r="M5" s="1">
        <v>3000</v>
      </c>
      <c r="N5" s="1">
        <f>L5-M5</f>
        <v>37</v>
      </c>
      <c r="O5" s="1">
        <f>N5^2</f>
        <v>1369</v>
      </c>
      <c r="P5" s="2">
        <f>SQRT(O17/12)</f>
        <v>843.41394542261003</v>
      </c>
      <c r="Q5" s="2">
        <f>P5*1.28</f>
        <v>1079.5698501409408</v>
      </c>
    </row>
    <row r="6" spans="2:17" x14ac:dyDescent="0.25">
      <c r="B6" s="1" t="s">
        <v>17</v>
      </c>
      <c r="C6" s="1">
        <v>3000</v>
      </c>
      <c r="D6" s="1">
        <v>4110</v>
      </c>
      <c r="E6" s="1">
        <f t="shared" ref="E6:E16" si="0">C6-D6</f>
        <v>-1110</v>
      </c>
      <c r="F6" s="1">
        <f t="shared" ref="F6:F16" si="1">E6^2</f>
        <v>1232100</v>
      </c>
      <c r="K6" s="1" t="s">
        <v>17</v>
      </c>
      <c r="L6" s="1">
        <v>4110</v>
      </c>
      <c r="M6" s="1">
        <v>3000</v>
      </c>
      <c r="N6" s="1">
        <f t="shared" ref="N6:N16" si="2">L6-M6</f>
        <v>1110</v>
      </c>
      <c r="O6" s="1">
        <f t="shared" ref="O6:O16" si="3">N6^2</f>
        <v>1232100</v>
      </c>
    </row>
    <row r="7" spans="2:17" x14ac:dyDescent="0.25">
      <c r="B7" s="1" t="s">
        <v>42</v>
      </c>
      <c r="C7" s="1">
        <v>3000</v>
      </c>
      <c r="D7" s="1">
        <v>3618</v>
      </c>
      <c r="E7" s="1">
        <f t="shared" si="0"/>
        <v>-618</v>
      </c>
      <c r="F7" s="1">
        <f t="shared" si="1"/>
        <v>381924</v>
      </c>
      <c r="K7" s="1" t="s">
        <v>42</v>
      </c>
      <c r="L7" s="1">
        <v>3618</v>
      </c>
      <c r="M7" s="1">
        <v>3000</v>
      </c>
      <c r="N7" s="1">
        <f t="shared" si="2"/>
        <v>618</v>
      </c>
      <c r="O7" s="1">
        <f t="shared" si="3"/>
        <v>381924</v>
      </c>
    </row>
    <row r="8" spans="2:17" x14ac:dyDescent="0.25">
      <c r="B8" s="1" t="s">
        <v>19</v>
      </c>
      <c r="C8" s="1">
        <v>3000</v>
      </c>
      <c r="D8" s="1">
        <v>3949</v>
      </c>
      <c r="E8" s="1">
        <f t="shared" si="0"/>
        <v>-949</v>
      </c>
      <c r="F8" s="1">
        <f t="shared" si="1"/>
        <v>900601</v>
      </c>
      <c r="K8" s="1" t="s">
        <v>19</v>
      </c>
      <c r="L8" s="1">
        <v>3949</v>
      </c>
      <c r="M8" s="1">
        <v>3000</v>
      </c>
      <c r="N8" s="1">
        <f t="shared" si="2"/>
        <v>949</v>
      </c>
      <c r="O8" s="1">
        <f t="shared" si="3"/>
        <v>900601</v>
      </c>
    </row>
    <row r="9" spans="2:17" x14ac:dyDescent="0.25">
      <c r="B9" s="1" t="s">
        <v>20</v>
      </c>
      <c r="C9" s="1">
        <v>3000</v>
      </c>
      <c r="D9" s="1">
        <v>3910</v>
      </c>
      <c r="E9" s="1">
        <f t="shared" si="0"/>
        <v>-910</v>
      </c>
      <c r="F9" s="1">
        <f t="shared" si="1"/>
        <v>828100</v>
      </c>
      <c r="K9" s="1" t="s">
        <v>20</v>
      </c>
      <c r="L9" s="1">
        <v>3910</v>
      </c>
      <c r="M9" s="1">
        <v>3000</v>
      </c>
      <c r="N9" s="1">
        <f t="shared" si="2"/>
        <v>910</v>
      </c>
      <c r="O9" s="1">
        <f t="shared" si="3"/>
        <v>828100</v>
      </c>
    </row>
    <row r="10" spans="2:17" x14ac:dyDescent="0.25">
      <c r="B10" s="1" t="s">
        <v>21</v>
      </c>
      <c r="C10" s="1">
        <v>3000</v>
      </c>
      <c r="D10" s="1">
        <v>4261</v>
      </c>
      <c r="E10" s="1">
        <f t="shared" si="0"/>
        <v>-1261</v>
      </c>
      <c r="F10" s="1">
        <f t="shared" si="1"/>
        <v>1590121</v>
      </c>
      <c r="K10" s="1" t="s">
        <v>21</v>
      </c>
      <c r="L10" s="1">
        <v>4261</v>
      </c>
      <c r="M10" s="1">
        <v>3000</v>
      </c>
      <c r="N10" s="1">
        <f t="shared" si="2"/>
        <v>1261</v>
      </c>
      <c r="O10" s="1">
        <f t="shared" si="3"/>
        <v>1590121</v>
      </c>
    </row>
    <row r="11" spans="2:17" x14ac:dyDescent="0.25">
      <c r="B11" s="1" t="s">
        <v>22</v>
      </c>
      <c r="C11" s="1">
        <v>3000</v>
      </c>
      <c r="D11" s="1">
        <v>3369</v>
      </c>
      <c r="E11" s="1">
        <f t="shared" si="0"/>
        <v>-369</v>
      </c>
      <c r="F11" s="1">
        <f t="shared" si="1"/>
        <v>136161</v>
      </c>
      <c r="K11" s="1" t="s">
        <v>22</v>
      </c>
      <c r="L11" s="1">
        <v>3369</v>
      </c>
      <c r="M11" s="1">
        <v>3000</v>
      </c>
      <c r="N11" s="1">
        <f t="shared" si="2"/>
        <v>369</v>
      </c>
      <c r="O11" s="1">
        <f t="shared" si="3"/>
        <v>136161</v>
      </c>
    </row>
    <row r="12" spans="2:17" x14ac:dyDescent="0.25">
      <c r="B12" s="1" t="s">
        <v>43</v>
      </c>
      <c r="C12" s="1">
        <v>3000</v>
      </c>
      <c r="D12" s="1">
        <v>4398</v>
      </c>
      <c r="E12" s="1">
        <f t="shared" si="0"/>
        <v>-1398</v>
      </c>
      <c r="F12" s="1">
        <f t="shared" si="1"/>
        <v>1954404</v>
      </c>
      <c r="J12">
        <f>10/100</f>
        <v>0.1</v>
      </c>
      <c r="K12" s="1" t="s">
        <v>43</v>
      </c>
      <c r="L12" s="1">
        <v>4398</v>
      </c>
      <c r="M12" s="1">
        <v>3000</v>
      </c>
      <c r="N12" s="1">
        <f t="shared" si="2"/>
        <v>1398</v>
      </c>
      <c r="O12" s="1">
        <f t="shared" si="3"/>
        <v>1954404</v>
      </c>
    </row>
    <row r="13" spans="2:17" x14ac:dyDescent="0.25">
      <c r="B13" s="1" t="s">
        <v>24</v>
      </c>
      <c r="C13" s="1">
        <v>3000</v>
      </c>
      <c r="D13" s="1">
        <v>3388</v>
      </c>
      <c r="E13" s="1">
        <f t="shared" si="0"/>
        <v>-388</v>
      </c>
      <c r="F13" s="1">
        <f t="shared" si="1"/>
        <v>150544</v>
      </c>
      <c r="J13">
        <f>1.2+0.08</f>
        <v>1.28</v>
      </c>
      <c r="K13" s="1" t="s">
        <v>24</v>
      </c>
      <c r="L13" s="1">
        <v>3388</v>
      </c>
      <c r="M13" s="1">
        <v>3000</v>
      </c>
      <c r="N13" s="1">
        <f t="shared" si="2"/>
        <v>388</v>
      </c>
      <c r="O13" s="1">
        <f t="shared" si="3"/>
        <v>150544</v>
      </c>
    </row>
    <row r="14" spans="2:17" x14ac:dyDescent="0.25">
      <c r="B14" s="1" t="s">
        <v>25</v>
      </c>
      <c r="C14" s="1">
        <v>3000</v>
      </c>
      <c r="D14" s="1">
        <v>2104</v>
      </c>
      <c r="E14" s="1">
        <f t="shared" si="0"/>
        <v>896</v>
      </c>
      <c r="F14" s="1">
        <f t="shared" si="1"/>
        <v>802816</v>
      </c>
      <c r="K14" s="1" t="s">
        <v>25</v>
      </c>
      <c r="L14" s="1">
        <v>2104</v>
      </c>
      <c r="M14" s="1">
        <v>3000</v>
      </c>
      <c r="N14" s="1">
        <f t="shared" si="2"/>
        <v>-896</v>
      </c>
      <c r="O14" s="1">
        <f t="shared" si="3"/>
        <v>802816</v>
      </c>
    </row>
    <row r="15" spans="2:17" x14ac:dyDescent="0.25">
      <c r="B15" s="1" t="s">
        <v>26</v>
      </c>
      <c r="C15" s="1">
        <v>3000</v>
      </c>
      <c r="D15" s="1">
        <v>3291</v>
      </c>
      <c r="E15" s="1">
        <f t="shared" si="0"/>
        <v>-291</v>
      </c>
      <c r="F15" s="1">
        <f t="shared" si="1"/>
        <v>84681</v>
      </c>
      <c r="K15" s="1" t="s">
        <v>26</v>
      </c>
      <c r="L15" s="1">
        <v>3291</v>
      </c>
      <c r="M15" s="1">
        <v>3000</v>
      </c>
      <c r="N15" s="1">
        <f t="shared" si="2"/>
        <v>291</v>
      </c>
      <c r="O15" s="1">
        <f t="shared" si="3"/>
        <v>84681</v>
      </c>
    </row>
    <row r="16" spans="2:17" x14ac:dyDescent="0.25">
      <c r="B16" s="1" t="s">
        <v>27</v>
      </c>
      <c r="C16" s="1">
        <v>3000</v>
      </c>
      <c r="D16" s="1">
        <v>3688</v>
      </c>
      <c r="E16" s="1">
        <f t="shared" si="0"/>
        <v>-688</v>
      </c>
      <c r="F16" s="1">
        <f t="shared" si="1"/>
        <v>473344</v>
      </c>
      <c r="K16" s="1" t="s">
        <v>27</v>
      </c>
      <c r="L16" s="1">
        <v>3688</v>
      </c>
      <c r="M16" s="1">
        <v>3000</v>
      </c>
      <c r="N16" s="1">
        <f t="shared" si="2"/>
        <v>688</v>
      </c>
      <c r="O16" s="1">
        <f t="shared" si="3"/>
        <v>473344</v>
      </c>
    </row>
    <row r="17" spans="2:15" x14ac:dyDescent="0.25">
      <c r="B17" s="16" t="s">
        <v>40</v>
      </c>
      <c r="C17" s="17"/>
      <c r="D17" s="17"/>
      <c r="E17" s="18"/>
      <c r="F17" s="1">
        <f>SUM(F5:F16)</f>
        <v>8536165</v>
      </c>
      <c r="K17" s="16" t="s">
        <v>40</v>
      </c>
      <c r="L17" s="17"/>
      <c r="M17" s="17"/>
      <c r="N17" s="18"/>
      <c r="O17" s="1">
        <f>SUM(O5:O16)</f>
        <v>8536165</v>
      </c>
    </row>
    <row r="19" spans="2:15" x14ac:dyDescent="0.25">
      <c r="B19" s="1"/>
    </row>
    <row r="20" spans="2:15" x14ac:dyDescent="0.25">
      <c r="B20" s="1"/>
    </row>
    <row r="21" spans="2:15" x14ac:dyDescent="0.25">
      <c r="B21" s="1"/>
    </row>
    <row r="22" spans="2:15" x14ac:dyDescent="0.25">
      <c r="B22" s="1"/>
    </row>
    <row r="23" spans="2:15" x14ac:dyDescent="0.25">
      <c r="B23" s="1"/>
    </row>
    <row r="24" spans="2:15" x14ac:dyDescent="0.25">
      <c r="B24" s="1"/>
    </row>
    <row r="25" spans="2:15" x14ac:dyDescent="0.25">
      <c r="B25" s="1"/>
    </row>
    <row r="26" spans="2:15" x14ac:dyDescent="0.25">
      <c r="B26" s="1"/>
    </row>
    <row r="27" spans="2:15" x14ac:dyDescent="0.25">
      <c r="B27" s="1"/>
    </row>
    <row r="28" spans="2:15" x14ac:dyDescent="0.25">
      <c r="B28" s="1"/>
    </row>
    <row r="29" spans="2:15" x14ac:dyDescent="0.25">
      <c r="B29" s="1"/>
    </row>
    <row r="30" spans="2:15" x14ac:dyDescent="0.25">
      <c r="B30" s="1"/>
    </row>
  </sheetData>
  <mergeCells count="2">
    <mergeCell ref="B17:E17"/>
    <mergeCell ref="K17:N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E7B5E-89AA-4675-97E8-678C85F66E6F}">
  <dimension ref="B4:O19"/>
  <sheetViews>
    <sheetView topLeftCell="C4" workbookViewId="0">
      <selection activeCell="K4" sqref="K4:O17"/>
    </sheetView>
  </sheetViews>
  <sheetFormatPr defaultRowHeight="15" x14ac:dyDescent="0.25"/>
  <cols>
    <col min="3" max="3" width="19.5703125" bestFit="1" customWidth="1"/>
    <col min="4" max="4" width="15.85546875" bestFit="1" customWidth="1"/>
    <col min="12" max="12" width="19.5703125" bestFit="1" customWidth="1"/>
    <col min="13" max="13" width="15.85546875" bestFit="1" customWidth="1"/>
  </cols>
  <sheetData>
    <row r="4" spans="2:15" s="8" customFormat="1" x14ac:dyDescent="0.25">
      <c r="B4" s="1" t="s">
        <v>41</v>
      </c>
      <c r="C4" s="1" t="s">
        <v>45</v>
      </c>
      <c r="D4" s="1" t="s">
        <v>35</v>
      </c>
      <c r="E4" s="1" t="s">
        <v>36</v>
      </c>
      <c r="F4" s="1" t="s">
        <v>37</v>
      </c>
      <c r="G4" s="7" t="s">
        <v>38</v>
      </c>
      <c r="H4" s="7" t="s">
        <v>39</v>
      </c>
      <c r="K4" s="1" t="s">
        <v>41</v>
      </c>
      <c r="L4" s="1" t="s">
        <v>45</v>
      </c>
      <c r="M4" s="1" t="s">
        <v>35</v>
      </c>
      <c r="N4" s="1" t="s">
        <v>36</v>
      </c>
      <c r="O4" s="1" t="s">
        <v>37</v>
      </c>
    </row>
    <row r="5" spans="2:15" x14ac:dyDescent="0.25">
      <c r="B5" s="1" t="s">
        <v>16</v>
      </c>
      <c r="C5" s="1">
        <v>2000</v>
      </c>
      <c r="D5" s="1">
        <v>2515</v>
      </c>
      <c r="E5" s="1">
        <f>C5-D5</f>
        <v>-515</v>
      </c>
      <c r="F5" s="1">
        <f>E5^2</f>
        <v>265225</v>
      </c>
      <c r="G5" s="2">
        <f>SQRT(F17/12)</f>
        <v>851.2822191651054</v>
      </c>
      <c r="H5" s="2">
        <f>G5*1.28</f>
        <v>1089.6412405313349</v>
      </c>
      <c r="K5" s="1" t="s">
        <v>16</v>
      </c>
      <c r="L5" s="1">
        <v>2515</v>
      </c>
      <c r="M5" s="1">
        <v>2000</v>
      </c>
      <c r="N5" s="1">
        <f>L5-M5</f>
        <v>515</v>
      </c>
      <c r="O5" s="1">
        <f>N5^2</f>
        <v>265225</v>
      </c>
    </row>
    <row r="6" spans="2:15" x14ac:dyDescent="0.25">
      <c r="B6" s="1" t="s">
        <v>17</v>
      </c>
      <c r="C6" s="1">
        <v>2000</v>
      </c>
      <c r="D6" s="1">
        <v>2366</v>
      </c>
      <c r="E6" s="1">
        <f t="shared" ref="E6:E16" si="0">C6-D6</f>
        <v>-366</v>
      </c>
      <c r="F6" s="1">
        <f t="shared" ref="F6:F16" si="1">E6^2</f>
        <v>133956</v>
      </c>
      <c r="K6" s="1" t="s">
        <v>17</v>
      </c>
      <c r="L6" s="1">
        <v>2366</v>
      </c>
      <c r="M6" s="1">
        <v>2000</v>
      </c>
      <c r="N6" s="1">
        <f t="shared" ref="N6:N16" si="2">L6-M6</f>
        <v>366</v>
      </c>
      <c r="O6" s="1">
        <f t="shared" ref="O6:O16" si="3">N6^2</f>
        <v>133956</v>
      </c>
    </row>
    <row r="7" spans="2:15" x14ac:dyDescent="0.25">
      <c r="B7" s="1" t="s">
        <v>42</v>
      </c>
      <c r="C7" s="1">
        <v>2000</v>
      </c>
      <c r="D7" s="1">
        <v>2579</v>
      </c>
      <c r="E7" s="1">
        <f t="shared" si="0"/>
        <v>-579</v>
      </c>
      <c r="F7" s="1">
        <f t="shared" si="1"/>
        <v>335241</v>
      </c>
      <c r="K7" s="1" t="s">
        <v>42</v>
      </c>
      <c r="L7" s="1">
        <v>2579</v>
      </c>
      <c r="M7" s="1">
        <v>2000</v>
      </c>
      <c r="N7" s="1">
        <f t="shared" si="2"/>
        <v>579</v>
      </c>
      <c r="O7" s="1">
        <f t="shared" si="3"/>
        <v>335241</v>
      </c>
    </row>
    <row r="8" spans="2:15" x14ac:dyDescent="0.25">
      <c r="B8" s="1" t="s">
        <v>19</v>
      </c>
      <c r="C8" s="1">
        <v>2000</v>
      </c>
      <c r="D8" s="1">
        <v>2293</v>
      </c>
      <c r="E8" s="1">
        <f t="shared" si="0"/>
        <v>-293</v>
      </c>
      <c r="F8" s="1">
        <f t="shared" si="1"/>
        <v>85849</v>
      </c>
      <c r="K8" s="1" t="s">
        <v>19</v>
      </c>
      <c r="L8" s="1">
        <v>2293</v>
      </c>
      <c r="M8" s="1">
        <v>2000</v>
      </c>
      <c r="N8" s="1">
        <f t="shared" si="2"/>
        <v>293</v>
      </c>
      <c r="O8" s="1">
        <f t="shared" si="3"/>
        <v>85849</v>
      </c>
    </row>
    <row r="9" spans="2:15" x14ac:dyDescent="0.25">
      <c r="B9" s="1" t="s">
        <v>20</v>
      </c>
      <c r="C9" s="1">
        <v>2000</v>
      </c>
      <c r="D9" s="1">
        <v>1856</v>
      </c>
      <c r="E9" s="1">
        <f t="shared" si="0"/>
        <v>144</v>
      </c>
      <c r="F9" s="1">
        <f t="shared" si="1"/>
        <v>20736</v>
      </c>
      <c r="K9" s="1" t="s">
        <v>20</v>
      </c>
      <c r="L9" s="1">
        <v>1856</v>
      </c>
      <c r="M9" s="1">
        <v>2000</v>
      </c>
      <c r="N9" s="1">
        <f t="shared" si="2"/>
        <v>-144</v>
      </c>
      <c r="O9" s="1">
        <f t="shared" si="3"/>
        <v>20736</v>
      </c>
    </row>
    <row r="10" spans="2:15" x14ac:dyDescent="0.25">
      <c r="B10" s="1" t="s">
        <v>21</v>
      </c>
      <c r="C10" s="1">
        <v>2000</v>
      </c>
      <c r="D10" s="1">
        <v>1439</v>
      </c>
      <c r="E10" s="1">
        <f t="shared" si="0"/>
        <v>561</v>
      </c>
      <c r="F10" s="1">
        <f t="shared" si="1"/>
        <v>314721</v>
      </c>
      <c r="K10" s="1" t="s">
        <v>21</v>
      </c>
      <c r="L10" s="1">
        <v>1439</v>
      </c>
      <c r="M10" s="1">
        <v>2000</v>
      </c>
      <c r="N10" s="1">
        <f t="shared" si="2"/>
        <v>-561</v>
      </c>
      <c r="O10" s="1">
        <f t="shared" si="3"/>
        <v>314721</v>
      </c>
    </row>
    <row r="11" spans="2:15" x14ac:dyDescent="0.25">
      <c r="B11" s="1" t="s">
        <v>22</v>
      </c>
      <c r="C11" s="1">
        <v>2000</v>
      </c>
      <c r="D11" s="1">
        <v>3014</v>
      </c>
      <c r="E11" s="1">
        <f t="shared" si="0"/>
        <v>-1014</v>
      </c>
      <c r="F11" s="1">
        <f t="shared" si="1"/>
        <v>1028196</v>
      </c>
      <c r="K11" s="1" t="s">
        <v>22</v>
      </c>
      <c r="L11" s="1">
        <v>3014</v>
      </c>
      <c r="M11" s="1">
        <v>2000</v>
      </c>
      <c r="N11" s="1">
        <f t="shared" si="2"/>
        <v>1014</v>
      </c>
      <c r="O11" s="1">
        <f t="shared" si="3"/>
        <v>1028196</v>
      </c>
    </row>
    <row r="12" spans="2:15" x14ac:dyDescent="0.25">
      <c r="B12" s="1" t="s">
        <v>43</v>
      </c>
      <c r="C12" s="1">
        <v>2000</v>
      </c>
      <c r="D12" s="1">
        <v>2912</v>
      </c>
      <c r="E12" s="1">
        <f t="shared" si="0"/>
        <v>-912</v>
      </c>
      <c r="F12" s="1">
        <f t="shared" si="1"/>
        <v>831744</v>
      </c>
      <c r="J12">
        <f>10/100</f>
        <v>0.1</v>
      </c>
      <c r="K12" s="1" t="s">
        <v>43</v>
      </c>
      <c r="L12" s="1">
        <v>2912</v>
      </c>
      <c r="M12" s="1">
        <v>2000</v>
      </c>
      <c r="N12" s="1">
        <f t="shared" si="2"/>
        <v>912</v>
      </c>
      <c r="O12" s="1">
        <f t="shared" si="3"/>
        <v>831744</v>
      </c>
    </row>
    <row r="13" spans="2:15" x14ac:dyDescent="0.25">
      <c r="B13" s="1" t="s">
        <v>24</v>
      </c>
      <c r="C13" s="1">
        <v>2000</v>
      </c>
      <c r="D13" s="1">
        <v>1460</v>
      </c>
      <c r="E13" s="1">
        <f t="shared" si="0"/>
        <v>540</v>
      </c>
      <c r="F13" s="1">
        <f t="shared" si="1"/>
        <v>291600</v>
      </c>
      <c r="J13">
        <f>1.2+0.08</f>
        <v>1.28</v>
      </c>
      <c r="K13" s="1" t="s">
        <v>24</v>
      </c>
      <c r="L13" s="1">
        <v>1460</v>
      </c>
      <c r="M13" s="1">
        <v>2000</v>
      </c>
      <c r="N13" s="1">
        <f t="shared" si="2"/>
        <v>-540</v>
      </c>
      <c r="O13" s="1">
        <f t="shared" si="3"/>
        <v>291600</v>
      </c>
    </row>
    <row r="14" spans="2:15" x14ac:dyDescent="0.25">
      <c r="B14" s="1" t="s">
        <v>25</v>
      </c>
      <c r="C14" s="1">
        <v>2000</v>
      </c>
      <c r="D14" s="1">
        <v>3502</v>
      </c>
      <c r="E14" s="1">
        <f t="shared" si="0"/>
        <v>-1502</v>
      </c>
      <c r="F14" s="1">
        <f t="shared" si="1"/>
        <v>2256004</v>
      </c>
      <c r="K14" s="1" t="s">
        <v>25</v>
      </c>
      <c r="L14" s="1">
        <v>3502</v>
      </c>
      <c r="M14" s="1">
        <v>2000</v>
      </c>
      <c r="N14" s="1">
        <f t="shared" si="2"/>
        <v>1502</v>
      </c>
      <c r="O14" s="1">
        <f t="shared" si="3"/>
        <v>2256004</v>
      </c>
    </row>
    <row r="15" spans="2:15" x14ac:dyDescent="0.25">
      <c r="B15" s="1" t="s">
        <v>26</v>
      </c>
      <c r="C15" s="1">
        <v>2000</v>
      </c>
      <c r="D15" s="1">
        <v>2851</v>
      </c>
      <c r="E15" s="1">
        <f t="shared" si="0"/>
        <v>-851</v>
      </c>
      <c r="F15" s="1">
        <f t="shared" si="1"/>
        <v>724201</v>
      </c>
      <c r="K15" s="1" t="s">
        <v>26</v>
      </c>
      <c r="L15" s="1">
        <v>2851</v>
      </c>
      <c r="M15" s="1">
        <v>2000</v>
      </c>
      <c r="N15" s="1">
        <f t="shared" si="2"/>
        <v>851</v>
      </c>
      <c r="O15" s="1">
        <f t="shared" si="3"/>
        <v>724201</v>
      </c>
    </row>
    <row r="16" spans="2:15" x14ac:dyDescent="0.25">
      <c r="B16" s="1" t="s">
        <v>27</v>
      </c>
      <c r="C16" s="1">
        <v>2000</v>
      </c>
      <c r="D16" s="1">
        <v>3552</v>
      </c>
      <c r="E16" s="1">
        <f t="shared" si="0"/>
        <v>-1552</v>
      </c>
      <c r="F16" s="1">
        <f t="shared" si="1"/>
        <v>2408704</v>
      </c>
      <c r="K16" s="1" t="s">
        <v>27</v>
      </c>
      <c r="L16" s="1">
        <v>3552</v>
      </c>
      <c r="M16" s="1">
        <v>2000</v>
      </c>
      <c r="N16" s="1">
        <f t="shared" si="2"/>
        <v>1552</v>
      </c>
      <c r="O16" s="1">
        <f t="shared" si="3"/>
        <v>2408704</v>
      </c>
    </row>
    <row r="17" spans="2:15" x14ac:dyDescent="0.25">
      <c r="B17" s="16" t="s">
        <v>40</v>
      </c>
      <c r="C17" s="17"/>
      <c r="D17" s="17"/>
      <c r="E17" s="18"/>
      <c r="F17" s="1">
        <f>SUM(F5:F16)</f>
        <v>8696177</v>
      </c>
      <c r="K17" s="16" t="s">
        <v>40</v>
      </c>
      <c r="L17" s="17"/>
      <c r="M17" s="17"/>
      <c r="N17" s="18"/>
      <c r="O17" s="1">
        <f>SUM(O5:O16)</f>
        <v>8696177</v>
      </c>
    </row>
    <row r="18" spans="2:15" x14ac:dyDescent="0.25">
      <c r="N18" s="5"/>
    </row>
    <row r="19" spans="2:15" x14ac:dyDescent="0.25">
      <c r="N19" s="5"/>
    </row>
  </sheetData>
  <mergeCells count="2">
    <mergeCell ref="B17:E17"/>
    <mergeCell ref="K17:N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2945B-06F2-459D-965B-38CC2E35E44F}">
  <dimension ref="B4:Y21"/>
  <sheetViews>
    <sheetView topLeftCell="L1" workbookViewId="0">
      <selection activeCell="P5" sqref="P5"/>
    </sheetView>
  </sheetViews>
  <sheetFormatPr defaultRowHeight="15" x14ac:dyDescent="0.25"/>
  <cols>
    <col min="3" max="3" width="19.5703125" bestFit="1" customWidth="1"/>
    <col min="4" max="4" width="15.85546875" bestFit="1" customWidth="1"/>
    <col min="12" max="12" width="19.5703125" bestFit="1" customWidth="1"/>
    <col min="13" max="13" width="15.85546875" bestFit="1" customWidth="1"/>
  </cols>
  <sheetData>
    <row r="4" spans="2:25" s="8" customFormat="1" x14ac:dyDescent="0.25">
      <c r="B4" s="1" t="s">
        <v>41</v>
      </c>
      <c r="C4" s="1" t="s">
        <v>45</v>
      </c>
      <c r="D4" s="1" t="s">
        <v>35</v>
      </c>
      <c r="E4" s="1" t="s">
        <v>36</v>
      </c>
      <c r="F4" s="1" t="s">
        <v>37</v>
      </c>
      <c r="G4" s="7" t="s">
        <v>38</v>
      </c>
      <c r="H4" s="7" t="s">
        <v>39</v>
      </c>
      <c r="K4" s="1" t="s">
        <v>41</v>
      </c>
      <c r="L4" s="1" t="s">
        <v>45</v>
      </c>
      <c r="M4" s="1" t="s">
        <v>35</v>
      </c>
      <c r="N4" s="1" t="s">
        <v>36</v>
      </c>
      <c r="O4" s="1" t="s">
        <v>37</v>
      </c>
      <c r="P4" s="7" t="s">
        <v>38</v>
      </c>
      <c r="Q4" s="7" t="s">
        <v>39</v>
      </c>
    </row>
    <row r="5" spans="2:25" x14ac:dyDescent="0.25">
      <c r="B5" s="1" t="s">
        <v>16</v>
      </c>
      <c r="C5" s="1">
        <v>3000</v>
      </c>
      <c r="D5" s="1">
        <v>2208</v>
      </c>
      <c r="E5" s="1">
        <f>C5-D5</f>
        <v>792</v>
      </c>
      <c r="F5" s="1">
        <f>E5^2</f>
        <v>627264</v>
      </c>
      <c r="G5" s="2">
        <f>SQRT(F17/12)</f>
        <v>1157.5823944756589</v>
      </c>
      <c r="H5" s="2">
        <f>G5*1.28</f>
        <v>1481.7054649288434</v>
      </c>
      <c r="K5" s="1" t="s">
        <v>16</v>
      </c>
      <c r="L5" s="1">
        <v>2208</v>
      </c>
      <c r="M5" s="1">
        <v>3000</v>
      </c>
      <c r="N5" s="1">
        <f>L5-M5</f>
        <v>-792</v>
      </c>
      <c r="O5" s="1">
        <f>N5^2</f>
        <v>627264</v>
      </c>
      <c r="P5" s="2">
        <f>SQRT(O17/12)</f>
        <v>1157.5823944756589</v>
      </c>
      <c r="Q5" s="2">
        <f>P5*1.28</f>
        <v>1481.7054649288434</v>
      </c>
    </row>
    <row r="6" spans="2:25" x14ac:dyDescent="0.25">
      <c r="B6" s="1" t="s">
        <v>17</v>
      </c>
      <c r="C6" s="1">
        <v>3000</v>
      </c>
      <c r="D6" s="1">
        <v>4724</v>
      </c>
      <c r="E6" s="1">
        <f t="shared" ref="E6:E16" si="0">C6-D6</f>
        <v>-1724</v>
      </c>
      <c r="F6" s="1">
        <f t="shared" ref="F6:F16" si="1">E6^2</f>
        <v>2972176</v>
      </c>
      <c r="K6" s="1" t="s">
        <v>17</v>
      </c>
      <c r="L6" s="1">
        <v>4724</v>
      </c>
      <c r="M6" s="1">
        <v>3000</v>
      </c>
      <c r="N6" s="1">
        <f t="shared" ref="N6:N16" si="2">L6-M6</f>
        <v>1724</v>
      </c>
      <c r="O6" s="1">
        <f t="shared" ref="O6:O16" si="3">N6^2</f>
        <v>2972176</v>
      </c>
    </row>
    <row r="7" spans="2:25" x14ac:dyDescent="0.25">
      <c r="B7" s="1" t="s">
        <v>42</v>
      </c>
      <c r="C7" s="1">
        <v>3000</v>
      </c>
      <c r="D7" s="1">
        <v>1637</v>
      </c>
      <c r="E7" s="1">
        <f t="shared" si="0"/>
        <v>1363</v>
      </c>
      <c r="F7" s="1">
        <f t="shared" si="1"/>
        <v>1857769</v>
      </c>
      <c r="K7" s="1" t="s">
        <v>42</v>
      </c>
      <c r="L7" s="1">
        <v>1637</v>
      </c>
      <c r="M7" s="1">
        <v>3000</v>
      </c>
      <c r="N7" s="1">
        <f t="shared" si="2"/>
        <v>-1363</v>
      </c>
      <c r="O7" s="1">
        <f t="shared" si="3"/>
        <v>1857769</v>
      </c>
    </row>
    <row r="8" spans="2:25" x14ac:dyDescent="0.25">
      <c r="B8" s="1" t="s">
        <v>19</v>
      </c>
      <c r="C8" s="1">
        <v>3000</v>
      </c>
      <c r="D8" s="1">
        <v>4955</v>
      </c>
      <c r="E8" s="1">
        <f t="shared" si="0"/>
        <v>-1955</v>
      </c>
      <c r="F8" s="1">
        <f t="shared" si="1"/>
        <v>3822025</v>
      </c>
      <c r="K8" s="1" t="s">
        <v>19</v>
      </c>
      <c r="L8" s="1">
        <v>4955</v>
      </c>
      <c r="M8" s="1">
        <v>3000</v>
      </c>
      <c r="N8" s="1">
        <f t="shared" si="2"/>
        <v>1955</v>
      </c>
      <c r="O8" s="1">
        <f t="shared" si="3"/>
        <v>3822025</v>
      </c>
      <c r="R8" s="5"/>
      <c r="S8" s="5"/>
      <c r="T8" s="5"/>
      <c r="U8" s="5"/>
      <c r="V8" s="5"/>
      <c r="W8" s="5"/>
      <c r="X8" s="5"/>
      <c r="Y8" s="5"/>
    </row>
    <row r="9" spans="2:25" x14ac:dyDescent="0.25">
      <c r="B9" s="1" t="s">
        <v>20</v>
      </c>
      <c r="C9" s="1">
        <v>3000</v>
      </c>
      <c r="D9" s="1">
        <v>2994</v>
      </c>
      <c r="E9" s="1">
        <f t="shared" si="0"/>
        <v>6</v>
      </c>
      <c r="F9" s="1">
        <f t="shared" si="1"/>
        <v>36</v>
      </c>
      <c r="K9" s="1" t="s">
        <v>20</v>
      </c>
      <c r="L9" s="1">
        <v>2994</v>
      </c>
      <c r="M9" s="1">
        <v>3000</v>
      </c>
      <c r="N9" s="1">
        <f t="shared" si="2"/>
        <v>-6</v>
      </c>
      <c r="O9" s="1">
        <f t="shared" si="3"/>
        <v>36</v>
      </c>
    </row>
    <row r="10" spans="2:25" x14ac:dyDescent="0.25">
      <c r="B10" s="1" t="s">
        <v>21</v>
      </c>
      <c r="C10" s="1">
        <v>3000</v>
      </c>
      <c r="D10" s="1">
        <v>3481</v>
      </c>
      <c r="E10" s="1">
        <f t="shared" si="0"/>
        <v>-481</v>
      </c>
      <c r="F10" s="1">
        <f t="shared" si="1"/>
        <v>231361</v>
      </c>
      <c r="K10" s="1" t="s">
        <v>21</v>
      </c>
      <c r="L10" s="1">
        <v>3481</v>
      </c>
      <c r="M10" s="1">
        <v>3000</v>
      </c>
      <c r="N10" s="1">
        <f t="shared" si="2"/>
        <v>481</v>
      </c>
      <c r="O10" s="1">
        <f t="shared" si="3"/>
        <v>231361</v>
      </c>
    </row>
    <row r="11" spans="2:25" x14ac:dyDescent="0.25">
      <c r="B11" s="1" t="s">
        <v>22</v>
      </c>
      <c r="C11" s="1">
        <v>3000</v>
      </c>
      <c r="D11" s="1">
        <v>2179</v>
      </c>
      <c r="E11" s="1">
        <f t="shared" si="0"/>
        <v>821</v>
      </c>
      <c r="F11" s="1">
        <f t="shared" si="1"/>
        <v>674041</v>
      </c>
      <c r="K11" s="1" t="s">
        <v>22</v>
      </c>
      <c r="L11" s="1">
        <v>2179</v>
      </c>
      <c r="M11" s="1">
        <v>3000</v>
      </c>
      <c r="N11" s="1">
        <f t="shared" si="2"/>
        <v>-821</v>
      </c>
      <c r="O11" s="1">
        <f t="shared" si="3"/>
        <v>674041</v>
      </c>
    </row>
    <row r="12" spans="2:25" x14ac:dyDescent="0.25">
      <c r="B12" s="1" t="s">
        <v>43</v>
      </c>
      <c r="C12" s="1">
        <v>3000</v>
      </c>
      <c r="D12" s="1">
        <v>4111</v>
      </c>
      <c r="E12" s="1">
        <f t="shared" si="0"/>
        <v>-1111</v>
      </c>
      <c r="F12" s="1">
        <f t="shared" si="1"/>
        <v>1234321</v>
      </c>
      <c r="J12">
        <f>10/100</f>
        <v>0.1</v>
      </c>
      <c r="K12" s="1" t="s">
        <v>43</v>
      </c>
      <c r="L12" s="1">
        <v>4111</v>
      </c>
      <c r="M12" s="1">
        <v>3000</v>
      </c>
      <c r="N12" s="1">
        <f t="shared" si="2"/>
        <v>1111</v>
      </c>
      <c r="O12" s="1">
        <f t="shared" si="3"/>
        <v>1234321</v>
      </c>
    </row>
    <row r="13" spans="2:25" x14ac:dyDescent="0.25">
      <c r="B13" s="1" t="s">
        <v>24</v>
      </c>
      <c r="C13" s="1">
        <v>3000</v>
      </c>
      <c r="D13" s="1">
        <v>2192</v>
      </c>
      <c r="E13" s="1">
        <f t="shared" si="0"/>
        <v>808</v>
      </c>
      <c r="F13" s="1">
        <f t="shared" si="1"/>
        <v>652864</v>
      </c>
      <c r="J13">
        <f>1.2+0.08</f>
        <v>1.28</v>
      </c>
      <c r="K13" s="1" t="s">
        <v>24</v>
      </c>
      <c r="L13" s="1">
        <v>2192</v>
      </c>
      <c r="M13" s="1">
        <v>3000</v>
      </c>
      <c r="N13" s="1">
        <f t="shared" si="2"/>
        <v>-808</v>
      </c>
      <c r="O13" s="1">
        <f t="shared" si="3"/>
        <v>652864</v>
      </c>
    </row>
    <row r="14" spans="2:25" x14ac:dyDescent="0.25">
      <c r="B14" s="1" t="s">
        <v>25</v>
      </c>
      <c r="C14" s="1">
        <v>3000</v>
      </c>
      <c r="D14" s="1">
        <v>3649</v>
      </c>
      <c r="E14" s="1">
        <f t="shared" si="0"/>
        <v>-649</v>
      </c>
      <c r="F14" s="1">
        <f t="shared" si="1"/>
        <v>421201</v>
      </c>
      <c r="K14" s="1" t="s">
        <v>25</v>
      </c>
      <c r="L14" s="1">
        <v>3649</v>
      </c>
      <c r="M14" s="1">
        <v>3000</v>
      </c>
      <c r="N14" s="1">
        <f t="shared" si="2"/>
        <v>649</v>
      </c>
      <c r="O14" s="1">
        <f t="shared" si="3"/>
        <v>421201</v>
      </c>
    </row>
    <row r="15" spans="2:25" x14ac:dyDescent="0.25">
      <c r="B15" s="1" t="s">
        <v>26</v>
      </c>
      <c r="C15" s="1">
        <v>3000</v>
      </c>
      <c r="D15" s="1">
        <v>4891</v>
      </c>
      <c r="E15" s="1">
        <f t="shared" si="0"/>
        <v>-1891</v>
      </c>
      <c r="F15" s="1">
        <f t="shared" si="1"/>
        <v>3575881</v>
      </c>
      <c r="K15" s="1" t="s">
        <v>26</v>
      </c>
      <c r="L15" s="1">
        <v>4891</v>
      </c>
      <c r="M15" s="1">
        <v>3000</v>
      </c>
      <c r="N15" s="1">
        <f t="shared" si="2"/>
        <v>1891</v>
      </c>
      <c r="O15" s="1">
        <f t="shared" si="3"/>
        <v>3575881</v>
      </c>
    </row>
    <row r="16" spans="2:25" x14ac:dyDescent="0.25">
      <c r="B16" s="1" t="s">
        <v>27</v>
      </c>
      <c r="C16" s="1">
        <v>3000</v>
      </c>
      <c r="D16" s="1">
        <v>3105</v>
      </c>
      <c r="E16" s="1">
        <f t="shared" si="0"/>
        <v>-105</v>
      </c>
      <c r="F16" s="1">
        <f t="shared" si="1"/>
        <v>11025</v>
      </c>
      <c r="K16" s="1" t="s">
        <v>27</v>
      </c>
      <c r="L16" s="1">
        <v>3105</v>
      </c>
      <c r="M16" s="1">
        <v>3000</v>
      </c>
      <c r="N16" s="1">
        <f t="shared" si="2"/>
        <v>105</v>
      </c>
      <c r="O16" s="1">
        <f t="shared" si="3"/>
        <v>11025</v>
      </c>
    </row>
    <row r="17" spans="2:16" x14ac:dyDescent="0.25">
      <c r="B17" s="16" t="s">
        <v>40</v>
      </c>
      <c r="C17" s="17"/>
      <c r="D17" s="17"/>
      <c r="E17" s="18"/>
      <c r="F17" s="1">
        <f>SUM(F5:F16)</f>
        <v>16079964</v>
      </c>
      <c r="K17" s="16" t="s">
        <v>40</v>
      </c>
      <c r="L17" s="17"/>
      <c r="M17" s="17"/>
      <c r="N17" s="18"/>
      <c r="O17" s="1">
        <f>SUM(O5:O16)</f>
        <v>16079964</v>
      </c>
    </row>
    <row r="18" spans="2:16" x14ac:dyDescent="0.25">
      <c r="N18" s="5"/>
      <c r="P18" s="1">
        <v>2192</v>
      </c>
    </row>
    <row r="19" spans="2:16" x14ac:dyDescent="0.25">
      <c r="N19" s="5"/>
      <c r="P19" s="1">
        <v>3649</v>
      </c>
    </row>
    <row r="20" spans="2:16" x14ac:dyDescent="0.25">
      <c r="P20" s="1">
        <v>4891</v>
      </c>
    </row>
    <row r="21" spans="2:16" x14ac:dyDescent="0.25">
      <c r="P21" s="1">
        <v>3105</v>
      </c>
    </row>
  </sheetData>
  <mergeCells count="2">
    <mergeCell ref="B17:E17"/>
    <mergeCell ref="K17:N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DF9A4-7BE4-40F4-BFE8-EAEF7EB389A7}">
  <dimension ref="B4:Y21"/>
  <sheetViews>
    <sheetView topLeftCell="J1" workbookViewId="0">
      <selection activeCell="Q11" sqref="Q11"/>
    </sheetView>
  </sheetViews>
  <sheetFormatPr defaultRowHeight="15" x14ac:dyDescent="0.25"/>
  <cols>
    <col min="3" max="3" width="19.5703125" bestFit="1" customWidth="1"/>
    <col min="4" max="4" width="15.85546875" bestFit="1" customWidth="1"/>
    <col min="12" max="12" width="19.5703125" bestFit="1" customWidth="1"/>
    <col min="13" max="13" width="15.85546875" bestFit="1" customWidth="1"/>
  </cols>
  <sheetData>
    <row r="4" spans="2:25" s="8" customFormat="1" x14ac:dyDescent="0.25">
      <c r="B4" s="1" t="s">
        <v>41</v>
      </c>
      <c r="C4" s="1" t="s">
        <v>45</v>
      </c>
      <c r="D4" s="1" t="s">
        <v>35</v>
      </c>
      <c r="E4" s="1" t="s">
        <v>36</v>
      </c>
      <c r="F4" s="1" t="s">
        <v>37</v>
      </c>
      <c r="G4" s="7" t="s">
        <v>38</v>
      </c>
      <c r="H4" s="7" t="s">
        <v>39</v>
      </c>
      <c r="K4" s="1" t="s">
        <v>33</v>
      </c>
      <c r="L4" s="1" t="s">
        <v>45</v>
      </c>
      <c r="M4" s="1" t="s">
        <v>35</v>
      </c>
      <c r="N4" s="1" t="s">
        <v>36</v>
      </c>
      <c r="O4" s="1" t="s">
        <v>37</v>
      </c>
      <c r="P4" s="7" t="s">
        <v>38</v>
      </c>
      <c r="Q4" s="7" t="s">
        <v>39</v>
      </c>
    </row>
    <row r="5" spans="2:25" x14ac:dyDescent="0.25">
      <c r="B5" s="1" t="s">
        <v>16</v>
      </c>
      <c r="C5" s="1">
        <v>2000</v>
      </c>
      <c r="D5" s="1">
        <v>1899</v>
      </c>
      <c r="E5" s="1">
        <f>C5-D5</f>
        <v>101</v>
      </c>
      <c r="F5" s="1">
        <f>E5^2</f>
        <v>10201</v>
      </c>
      <c r="G5" s="2">
        <f>SQRT(F17/12)</f>
        <v>801.37964369787517</v>
      </c>
      <c r="H5" s="2">
        <f>G5*1.28</f>
        <v>1025.7659439332801</v>
      </c>
      <c r="K5" s="1" t="s">
        <v>16</v>
      </c>
      <c r="L5" s="1">
        <v>2000</v>
      </c>
      <c r="M5" s="1">
        <v>1899</v>
      </c>
      <c r="N5" s="1">
        <f>L5-M5</f>
        <v>101</v>
      </c>
      <c r="O5" s="1">
        <f>N5^2</f>
        <v>10201</v>
      </c>
      <c r="P5" s="2">
        <f>SQRT(O17/12)</f>
        <v>801.37964369787517</v>
      </c>
      <c r="Q5" s="2">
        <f>P5*1.28</f>
        <v>1025.7659439332801</v>
      </c>
    </row>
    <row r="6" spans="2:25" x14ac:dyDescent="0.25">
      <c r="B6" s="1" t="s">
        <v>17</v>
      </c>
      <c r="C6" s="1">
        <v>2000</v>
      </c>
      <c r="D6" s="1">
        <v>1212</v>
      </c>
      <c r="E6" s="1">
        <f t="shared" ref="E6:E16" si="0">C6-D6</f>
        <v>788</v>
      </c>
      <c r="F6" s="1">
        <f t="shared" ref="F6:F16" si="1">E6^2</f>
        <v>620944</v>
      </c>
      <c r="K6" s="1" t="s">
        <v>17</v>
      </c>
      <c r="L6" s="1">
        <v>2000</v>
      </c>
      <c r="M6" s="1">
        <v>1212</v>
      </c>
      <c r="N6" s="1">
        <f t="shared" ref="N6:N16" si="2">L6-M6</f>
        <v>788</v>
      </c>
      <c r="O6" s="1">
        <f t="shared" ref="O6:O16" si="3">N6^2</f>
        <v>620944</v>
      </c>
    </row>
    <row r="7" spans="2:25" x14ac:dyDescent="0.25">
      <c r="B7" s="1" t="s">
        <v>42</v>
      </c>
      <c r="C7" s="1">
        <v>2000</v>
      </c>
      <c r="D7" s="1">
        <v>1016</v>
      </c>
      <c r="E7" s="1">
        <f t="shared" si="0"/>
        <v>984</v>
      </c>
      <c r="F7" s="1">
        <f t="shared" si="1"/>
        <v>968256</v>
      </c>
      <c r="K7" s="1" t="s">
        <v>42</v>
      </c>
      <c r="L7" s="1">
        <v>2000</v>
      </c>
      <c r="M7" s="1">
        <v>1016</v>
      </c>
      <c r="N7" s="1">
        <f t="shared" si="2"/>
        <v>984</v>
      </c>
      <c r="O7" s="1">
        <f t="shared" si="3"/>
        <v>968256</v>
      </c>
    </row>
    <row r="8" spans="2:25" x14ac:dyDescent="0.25">
      <c r="B8" s="1" t="s">
        <v>19</v>
      </c>
      <c r="C8" s="1">
        <v>2000</v>
      </c>
      <c r="D8" s="1">
        <v>1043</v>
      </c>
      <c r="E8" s="1">
        <f t="shared" si="0"/>
        <v>957</v>
      </c>
      <c r="F8" s="1">
        <f t="shared" si="1"/>
        <v>915849</v>
      </c>
      <c r="K8" s="1" t="s">
        <v>19</v>
      </c>
      <c r="L8" s="1">
        <v>2000</v>
      </c>
      <c r="M8" s="1">
        <v>1043</v>
      </c>
      <c r="N8" s="1">
        <f t="shared" si="2"/>
        <v>957</v>
      </c>
      <c r="O8" s="1">
        <f t="shared" si="3"/>
        <v>915849</v>
      </c>
      <c r="R8" s="5"/>
      <c r="S8" s="5"/>
      <c r="T8" s="5"/>
      <c r="U8" s="5"/>
      <c r="V8" s="5"/>
      <c r="W8" s="5"/>
      <c r="X8" s="5"/>
      <c r="Y8" s="5"/>
    </row>
    <row r="9" spans="2:25" x14ac:dyDescent="0.25">
      <c r="B9" s="1" t="s">
        <v>20</v>
      </c>
      <c r="C9" s="1">
        <v>2000</v>
      </c>
      <c r="D9" s="1">
        <v>982</v>
      </c>
      <c r="E9" s="1">
        <f t="shared" si="0"/>
        <v>1018</v>
      </c>
      <c r="F9" s="1">
        <f t="shared" si="1"/>
        <v>1036324</v>
      </c>
      <c r="J9" s="5"/>
      <c r="K9" s="1" t="s">
        <v>20</v>
      </c>
      <c r="L9" s="1">
        <v>2000</v>
      </c>
      <c r="M9" s="1">
        <v>982</v>
      </c>
      <c r="N9" s="1">
        <f t="shared" si="2"/>
        <v>1018</v>
      </c>
      <c r="O9" s="1">
        <f t="shared" si="3"/>
        <v>1036324</v>
      </c>
    </row>
    <row r="10" spans="2:25" x14ac:dyDescent="0.25">
      <c r="B10" s="1" t="s">
        <v>21</v>
      </c>
      <c r="C10" s="1">
        <v>2000</v>
      </c>
      <c r="D10" s="1">
        <v>1038</v>
      </c>
      <c r="E10" s="1">
        <f t="shared" si="0"/>
        <v>962</v>
      </c>
      <c r="F10" s="1">
        <f t="shared" si="1"/>
        <v>925444</v>
      </c>
      <c r="J10" s="5"/>
      <c r="K10" s="1" t="s">
        <v>21</v>
      </c>
      <c r="L10" s="1">
        <v>2000</v>
      </c>
      <c r="M10" s="1">
        <v>1038</v>
      </c>
      <c r="N10" s="1">
        <f t="shared" si="2"/>
        <v>962</v>
      </c>
      <c r="O10" s="1">
        <f t="shared" si="3"/>
        <v>925444</v>
      </c>
    </row>
    <row r="11" spans="2:25" x14ac:dyDescent="0.25">
      <c r="B11" s="1" t="s">
        <v>22</v>
      </c>
      <c r="C11" s="1">
        <v>2000</v>
      </c>
      <c r="D11" s="1">
        <v>1592</v>
      </c>
      <c r="E11" s="1">
        <f t="shared" si="0"/>
        <v>408</v>
      </c>
      <c r="F11" s="1">
        <f t="shared" si="1"/>
        <v>166464</v>
      </c>
      <c r="J11" s="5"/>
      <c r="K11" s="1" t="s">
        <v>22</v>
      </c>
      <c r="L11" s="1">
        <v>2000</v>
      </c>
      <c r="M11" s="1">
        <v>1592</v>
      </c>
      <c r="N11" s="1">
        <f t="shared" si="2"/>
        <v>408</v>
      </c>
      <c r="O11" s="1">
        <f t="shared" si="3"/>
        <v>166464</v>
      </c>
    </row>
    <row r="12" spans="2:25" x14ac:dyDescent="0.25">
      <c r="B12" s="1" t="s">
        <v>43</v>
      </c>
      <c r="C12" s="1">
        <v>2000</v>
      </c>
      <c r="D12" s="1">
        <v>1214</v>
      </c>
      <c r="E12" s="1">
        <f t="shared" si="0"/>
        <v>786</v>
      </c>
      <c r="F12" s="1">
        <f t="shared" si="1"/>
        <v>617796</v>
      </c>
      <c r="J12" s="5"/>
      <c r="K12" s="1" t="s">
        <v>43</v>
      </c>
      <c r="L12" s="1">
        <v>2000</v>
      </c>
      <c r="M12" s="1">
        <v>1214</v>
      </c>
      <c r="N12" s="1">
        <f t="shared" si="2"/>
        <v>786</v>
      </c>
      <c r="O12" s="1">
        <f t="shared" si="3"/>
        <v>617796</v>
      </c>
    </row>
    <row r="13" spans="2:25" x14ac:dyDescent="0.25">
      <c r="B13" s="1" t="s">
        <v>24</v>
      </c>
      <c r="C13" s="1">
        <v>2000</v>
      </c>
      <c r="D13" s="1">
        <v>999</v>
      </c>
      <c r="E13" s="1">
        <f t="shared" si="0"/>
        <v>1001</v>
      </c>
      <c r="F13" s="1">
        <f t="shared" si="1"/>
        <v>1002001</v>
      </c>
      <c r="J13" s="5"/>
      <c r="K13" s="1" t="s">
        <v>24</v>
      </c>
      <c r="L13" s="1">
        <v>2000</v>
      </c>
      <c r="M13" s="1">
        <v>999</v>
      </c>
      <c r="N13" s="1">
        <f t="shared" si="2"/>
        <v>1001</v>
      </c>
      <c r="O13" s="1">
        <f t="shared" si="3"/>
        <v>1002001</v>
      </c>
    </row>
    <row r="14" spans="2:25" x14ac:dyDescent="0.25">
      <c r="B14" s="1" t="s">
        <v>25</v>
      </c>
      <c r="C14" s="1">
        <v>2000</v>
      </c>
      <c r="D14" s="1">
        <v>1100</v>
      </c>
      <c r="E14" s="1">
        <f t="shared" si="0"/>
        <v>900</v>
      </c>
      <c r="F14" s="1">
        <f t="shared" si="1"/>
        <v>810000</v>
      </c>
      <c r="J14" s="5"/>
      <c r="K14" s="1" t="s">
        <v>25</v>
      </c>
      <c r="L14" s="1">
        <v>2000</v>
      </c>
      <c r="M14" s="1">
        <v>1100</v>
      </c>
      <c r="N14" s="1">
        <f t="shared" si="2"/>
        <v>900</v>
      </c>
      <c r="O14" s="1">
        <f t="shared" si="3"/>
        <v>810000</v>
      </c>
    </row>
    <row r="15" spans="2:25" x14ac:dyDescent="0.25">
      <c r="B15" s="1" t="s">
        <v>26</v>
      </c>
      <c r="C15" s="1">
        <v>2000</v>
      </c>
      <c r="D15" s="1">
        <v>1233</v>
      </c>
      <c r="E15" s="1">
        <f t="shared" si="0"/>
        <v>767</v>
      </c>
      <c r="F15" s="1">
        <f t="shared" si="1"/>
        <v>588289</v>
      </c>
      <c r="J15" s="5"/>
      <c r="K15" s="1" t="s">
        <v>26</v>
      </c>
      <c r="L15" s="1">
        <v>2000</v>
      </c>
      <c r="M15" s="1">
        <v>1233</v>
      </c>
      <c r="N15" s="1">
        <f t="shared" si="2"/>
        <v>767</v>
      </c>
      <c r="O15" s="1">
        <f t="shared" si="3"/>
        <v>588289</v>
      </c>
    </row>
    <row r="16" spans="2:25" x14ac:dyDescent="0.25">
      <c r="B16" s="1" t="s">
        <v>27</v>
      </c>
      <c r="C16" s="1">
        <v>2000</v>
      </c>
      <c r="D16" s="1">
        <v>1788</v>
      </c>
      <c r="E16" s="1">
        <f t="shared" si="0"/>
        <v>212</v>
      </c>
      <c r="F16" s="1">
        <f t="shared" si="1"/>
        <v>44944</v>
      </c>
      <c r="J16" s="5"/>
      <c r="K16" s="1" t="s">
        <v>27</v>
      </c>
      <c r="L16" s="1">
        <v>2000</v>
      </c>
      <c r="M16" s="1">
        <v>1788</v>
      </c>
      <c r="N16" s="1">
        <f t="shared" si="2"/>
        <v>212</v>
      </c>
      <c r="O16" s="1">
        <f t="shared" si="3"/>
        <v>44944</v>
      </c>
    </row>
    <row r="17" spans="2:16" x14ac:dyDescent="0.25">
      <c r="B17" s="16" t="s">
        <v>40</v>
      </c>
      <c r="C17" s="17"/>
      <c r="D17" s="17"/>
      <c r="E17" s="18"/>
      <c r="F17" s="1">
        <f>SUM(F5:F16)</f>
        <v>7706512</v>
      </c>
      <c r="J17" s="5"/>
      <c r="K17" s="16" t="s">
        <v>40</v>
      </c>
      <c r="L17" s="17"/>
      <c r="M17" s="17"/>
      <c r="N17" s="18"/>
      <c r="O17" s="1">
        <f>SUM(O5:O16)</f>
        <v>7706512</v>
      </c>
    </row>
    <row r="18" spans="2:16" x14ac:dyDescent="0.25">
      <c r="J18" s="5"/>
      <c r="N18" s="5"/>
      <c r="P18" s="5"/>
    </row>
    <row r="19" spans="2:16" x14ac:dyDescent="0.25">
      <c r="J19" s="5"/>
      <c r="N19" s="5"/>
      <c r="P19" s="5"/>
    </row>
    <row r="20" spans="2:16" x14ac:dyDescent="0.25">
      <c r="J20" s="5"/>
      <c r="P20" s="5"/>
    </row>
    <row r="21" spans="2:16" x14ac:dyDescent="0.25">
      <c r="P21" s="5"/>
    </row>
  </sheetData>
  <mergeCells count="2">
    <mergeCell ref="B17:E17"/>
    <mergeCell ref="K17:N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Permintaan Produk (2)</vt:lpstr>
      <vt:lpstr>ss 3 in 1</vt:lpstr>
      <vt:lpstr>fi 1,5 gb</vt:lpstr>
      <vt:lpstr>fi 2,5 gb (2)</vt:lpstr>
      <vt:lpstr>fi 5,5 gb</vt:lpstr>
      <vt:lpstr>fi 3 gb</vt:lpstr>
      <vt:lpstr>fi 9 gb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2023-02-23T16:08:20Z</dcterms:created>
  <dcterms:modified xsi:type="dcterms:W3CDTF">2023-03-23T16:05:34Z</dcterms:modified>
</cp:coreProperties>
</file>